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NEPA\C - Personal - Individual Folders\Sadlier\2019 Projects\FuelsESR 2019 Projects\Green River District 2019 Seeding\West Raven Fire Seeding\"/>
    </mc:Choice>
  </mc:AlternateContent>
  <bookViews>
    <workbookView xWindow="0" yWindow="0" windowWidth="28800" windowHeight="11610" tabRatio="758" activeTab="1"/>
  </bookViews>
  <sheets>
    <sheet name="Instructions" sheetId="24" r:id="rId1"/>
    <sheet name="Mix" sheetId="2" r:id="rId2"/>
    <sheet name="Species List" sheetId="1" r:id="rId3"/>
    <sheet name="Precip Reference" sheetId="6" r:id="rId4"/>
    <sheet name="Species Ref. Guide (Draft) " sheetId="25" r:id="rId5"/>
  </sheets>
  <definedNames>
    <definedName name="Life_Form">'Species List'!$B$5:$B$141</definedName>
    <definedName name="PLS">'Species List'!$K$5:$K$141</definedName>
    <definedName name="Price">'Species List'!$E$5:$E$141</definedName>
    <definedName name="Scientific">'Species List'!$D$5:$D$141</definedName>
    <definedName name="Seeds_per_lbs">'Species List'!$H$5:$H$141</definedName>
    <definedName name="Species">'Species List'!$A$5:$A$141</definedName>
    <definedName name="V_1">'Species List'!$M$5:$M$141</definedName>
    <definedName name="V_2">'Species List'!$N$5:$N$141</definedName>
    <definedName name="V_3">'Species List'!$O$5:$O$141</definedName>
    <definedName name="V_4">'Species List'!$P$5:$P$141</definedName>
    <definedName name="V_5">'Species List'!$Q$5:$Q$141</definedName>
  </definedNames>
  <calcPr calcId="162913"/>
</workbook>
</file>

<file path=xl/calcChain.xml><?xml version="1.0" encoding="utf-8"?>
<calcChain xmlns="http://schemas.openxmlformats.org/spreadsheetml/2006/main">
  <c r="J129" i="1" l="1"/>
  <c r="J88" i="1"/>
  <c r="J54" i="1"/>
  <c r="J46" i="1" l="1"/>
  <c r="J18" i="1"/>
  <c r="J12" i="1" l="1"/>
  <c r="J13" i="1" l="1"/>
  <c r="J5" i="1"/>
  <c r="B10" i="2"/>
  <c r="D13" i="2"/>
  <c r="J140" i="1" l="1"/>
  <c r="J51" i="1"/>
  <c r="J100" i="1"/>
  <c r="J9" i="1" l="1"/>
  <c r="J38" i="1"/>
  <c r="J135" i="1"/>
  <c r="J116" i="1" l="1"/>
  <c r="J27" i="1"/>
  <c r="J31" i="1"/>
  <c r="J26" i="1"/>
  <c r="J68" i="1"/>
  <c r="J80" i="1"/>
  <c r="J24" i="1"/>
  <c r="J78" i="1"/>
  <c r="J6" i="1"/>
  <c r="J91" i="1"/>
  <c r="J33" i="1"/>
  <c r="J120" i="1"/>
  <c r="J112" i="1"/>
  <c r="J10" i="1"/>
  <c r="J89" i="1"/>
  <c r="J101" i="1"/>
  <c r="J17" i="1"/>
  <c r="J108" i="1"/>
  <c r="J118" i="1"/>
  <c r="J15" i="1"/>
  <c r="J59" i="1"/>
  <c r="J45" i="1"/>
  <c r="J57" i="1"/>
  <c r="J134" i="1"/>
  <c r="J121" i="1"/>
  <c r="J84" i="1"/>
  <c r="J109" i="1"/>
  <c r="J25" i="1"/>
  <c r="J19" i="1"/>
  <c r="J69" i="1"/>
  <c r="J72" i="1"/>
  <c r="J48" i="1"/>
  <c r="J107" i="1"/>
  <c r="J122" i="1"/>
  <c r="J66" i="1"/>
  <c r="J16" i="1"/>
  <c r="J136" i="1"/>
  <c r="J76" i="1"/>
  <c r="J14" i="1"/>
  <c r="J77" i="1"/>
  <c r="J62" i="1"/>
  <c r="J63" i="1"/>
  <c r="J98" i="1"/>
  <c r="J50" i="1"/>
  <c r="J52" i="1"/>
  <c r="J137" i="1"/>
  <c r="J40" i="1"/>
  <c r="J73" i="1"/>
  <c r="J42" i="1"/>
  <c r="J28" i="1"/>
  <c r="J43" i="1"/>
  <c r="J86" i="1"/>
  <c r="J99" i="1"/>
  <c r="J123" i="1"/>
  <c r="J74" i="1"/>
  <c r="J47" i="1"/>
  <c r="J81" i="1"/>
  <c r="J21" i="1"/>
  <c r="J49" i="1"/>
  <c r="J102" i="1"/>
  <c r="J22" i="1"/>
  <c r="J90" i="1"/>
  <c r="J53" i="1"/>
  <c r="J70" i="1"/>
  <c r="J103" i="1"/>
  <c r="J71" i="1"/>
  <c r="J41" i="1"/>
  <c r="J124" i="1"/>
  <c r="J7" i="1"/>
  <c r="J75" i="1"/>
  <c r="J37" i="1"/>
  <c r="J61" i="1"/>
  <c r="J64" i="1"/>
  <c r="J125" i="1"/>
  <c r="J34" i="1"/>
  <c r="J83" i="1"/>
  <c r="J30" i="1"/>
  <c r="J85" i="1"/>
  <c r="J11" i="1"/>
  <c r="J79" i="1"/>
  <c r="J138" i="1"/>
  <c r="J92" i="1"/>
  <c r="J93" i="1"/>
  <c r="J94" i="1"/>
  <c r="J95" i="1"/>
  <c r="J96" i="1"/>
  <c r="J139" i="1"/>
  <c r="J39" i="1"/>
  <c r="J20" i="1"/>
  <c r="J105" i="1"/>
  <c r="J55" i="1"/>
  <c r="J97" i="1"/>
  <c r="J44" i="1"/>
  <c r="J56" i="1"/>
  <c r="J126" i="1"/>
  <c r="J58" i="1"/>
  <c r="J65" i="1"/>
  <c r="J110" i="1"/>
  <c r="J127" i="1"/>
  <c r="J29" i="1"/>
  <c r="J111" i="1"/>
  <c r="J128" i="1"/>
  <c r="J106" i="1"/>
  <c r="J60" i="1"/>
  <c r="J8" i="1"/>
  <c r="J32" i="1"/>
  <c r="J119" i="1"/>
  <c r="J36" i="1"/>
  <c r="J130" i="1"/>
  <c r="J23" i="1"/>
  <c r="J113" i="1"/>
  <c r="J131" i="1"/>
  <c r="J132" i="1"/>
  <c r="J117" i="1"/>
  <c r="J67" i="1"/>
  <c r="J115" i="1"/>
  <c r="J104" i="1"/>
  <c r="J133" i="1"/>
  <c r="J141" i="1"/>
  <c r="J82" i="1"/>
  <c r="J87" i="1"/>
  <c r="J114" i="1"/>
  <c r="B9" i="2"/>
  <c r="B29" i="2"/>
  <c r="B28" i="2"/>
  <c r="B27" i="2"/>
  <c r="B26" i="2"/>
  <c r="B25" i="2"/>
  <c r="B24" i="2"/>
  <c r="B23" i="2"/>
  <c r="B22" i="2"/>
  <c r="B21" i="2"/>
  <c r="B20" i="2"/>
  <c r="B19" i="2"/>
  <c r="B18" i="2"/>
  <c r="B17" i="2"/>
  <c r="B16" i="2"/>
  <c r="B15" i="2"/>
  <c r="B14" i="2"/>
  <c r="B13" i="2"/>
  <c r="B12" i="2"/>
  <c r="B11" i="2"/>
  <c r="C36" i="2"/>
  <c r="D29" i="2"/>
  <c r="I9" i="2"/>
  <c r="H11" i="2"/>
  <c r="M11" i="2" s="1"/>
  <c r="I11" i="2"/>
  <c r="H12" i="2"/>
  <c r="M12" i="2" s="1"/>
  <c r="I12" i="2"/>
  <c r="H9" i="2"/>
  <c r="M9" i="2"/>
  <c r="H10" i="2"/>
  <c r="M24" i="2"/>
  <c r="M25" i="2"/>
  <c r="M26" i="2"/>
  <c r="M27" i="2"/>
  <c r="M28" i="2"/>
  <c r="M29" i="2"/>
  <c r="I10" i="2"/>
  <c r="H13" i="2"/>
  <c r="M13" i="2" s="1"/>
  <c r="I13" i="2"/>
  <c r="K9" i="2"/>
  <c r="G9" i="2"/>
  <c r="I29" i="2"/>
  <c r="I28" i="2"/>
  <c r="I27" i="2"/>
  <c r="I26" i="2"/>
  <c r="I25" i="2"/>
  <c r="I24" i="2"/>
  <c r="I23" i="2"/>
  <c r="I22" i="2"/>
  <c r="I21" i="2"/>
  <c r="I19" i="2"/>
  <c r="I20" i="2"/>
  <c r="I18" i="2"/>
  <c r="I17" i="2"/>
  <c r="I16" i="2"/>
  <c r="I15" i="2"/>
  <c r="I14" i="2"/>
  <c r="J9" i="2"/>
  <c r="J10" i="2"/>
  <c r="K10" i="2"/>
  <c r="G10" i="2" s="1"/>
  <c r="J11" i="2"/>
  <c r="L11" i="2" s="1"/>
  <c r="K11" i="2"/>
  <c r="J12" i="2"/>
  <c r="K12" i="2"/>
  <c r="L12" i="2"/>
  <c r="J13" i="2"/>
  <c r="L13" i="2"/>
  <c r="K13" i="2"/>
  <c r="G13" i="2" s="1"/>
  <c r="L15" i="2"/>
  <c r="L24" i="2"/>
  <c r="L25" i="2"/>
  <c r="L26" i="2"/>
  <c r="L27" i="2"/>
  <c r="L28" i="2"/>
  <c r="L29" i="2"/>
  <c r="F31" i="2"/>
  <c r="J14" i="2"/>
  <c r="L14" i="2" s="1"/>
  <c r="K14" i="2"/>
  <c r="J15" i="2"/>
  <c r="K15" i="2"/>
  <c r="G15" i="2" s="1"/>
  <c r="J16" i="2"/>
  <c r="K16" i="2"/>
  <c r="G16" i="2" s="1"/>
  <c r="J17" i="2"/>
  <c r="L17" i="2" s="1"/>
  <c r="K17" i="2"/>
  <c r="G17" i="2" s="1"/>
  <c r="J18" i="2"/>
  <c r="L18" i="2" s="1"/>
  <c r="K18" i="2"/>
  <c r="G18" i="2" s="1"/>
  <c r="J19" i="2"/>
  <c r="L19" i="2" s="1"/>
  <c r="K19" i="2"/>
  <c r="G19" i="2" s="1"/>
  <c r="J20" i="2"/>
  <c r="K20" i="2"/>
  <c r="G20" i="2" s="1"/>
  <c r="J21" i="2"/>
  <c r="L21" i="2" s="1"/>
  <c r="K21" i="2"/>
  <c r="G21" i="2" s="1"/>
  <c r="J22" i="2"/>
  <c r="L22" i="2" s="1"/>
  <c r="K22" i="2"/>
  <c r="G22" i="2" s="1"/>
  <c r="J23" i="2"/>
  <c r="L23" i="2" s="1"/>
  <c r="K23" i="2"/>
  <c r="G23" i="2" s="1"/>
  <c r="J24" i="2"/>
  <c r="K24" i="2"/>
  <c r="J25" i="2"/>
  <c r="K25" i="2"/>
  <c r="J26" i="2"/>
  <c r="K26" i="2"/>
  <c r="J27" i="2"/>
  <c r="K27" i="2"/>
  <c r="J28" i="2"/>
  <c r="K28" i="2"/>
  <c r="J29" i="2"/>
  <c r="K29" i="2"/>
  <c r="H14" i="2"/>
  <c r="M14" i="2" s="1"/>
  <c r="H15" i="2"/>
  <c r="M15" i="2" s="1"/>
  <c r="H16" i="2"/>
  <c r="H17" i="2"/>
  <c r="M17" i="2" s="1"/>
  <c r="H18" i="2"/>
  <c r="M18" i="2" s="1"/>
  <c r="H19" i="2"/>
  <c r="M19" i="2" s="1"/>
  <c r="H20" i="2"/>
  <c r="M20" i="2" s="1"/>
  <c r="H21" i="2"/>
  <c r="M21" i="2" s="1"/>
  <c r="H22" i="2"/>
  <c r="M22" i="2" s="1"/>
  <c r="H23" i="2"/>
  <c r="M23" i="2" s="1"/>
  <c r="H24" i="2"/>
  <c r="H25" i="2"/>
  <c r="H26" i="2"/>
  <c r="H27" i="2"/>
  <c r="H28" i="2"/>
  <c r="H29" i="2"/>
  <c r="D10" i="2"/>
  <c r="D11" i="2"/>
  <c r="D12" i="2"/>
  <c r="D14" i="2"/>
  <c r="D15" i="2"/>
  <c r="D16" i="2"/>
  <c r="D17" i="2"/>
  <c r="D18" i="2"/>
  <c r="D19" i="2"/>
  <c r="D20" i="2"/>
  <c r="D21" i="2"/>
  <c r="D22" i="2"/>
  <c r="D23" i="2"/>
  <c r="D24" i="2"/>
  <c r="D25" i="2"/>
  <c r="D26" i="2"/>
  <c r="D27" i="2"/>
  <c r="D28" i="2"/>
  <c r="D9" i="2"/>
  <c r="G11" i="2"/>
  <c r="G12" i="2"/>
  <c r="G14" i="2"/>
  <c r="G24" i="2"/>
  <c r="G25" i="2"/>
  <c r="G26" i="2"/>
  <c r="G27" i="2"/>
  <c r="G28" i="2"/>
  <c r="G29" i="2"/>
  <c r="P9" i="2"/>
  <c r="P10" i="2"/>
  <c r="P11" i="2"/>
  <c r="P12" i="2"/>
  <c r="P13" i="2"/>
  <c r="P14" i="2"/>
  <c r="P15" i="2"/>
  <c r="P16" i="2"/>
  <c r="P17" i="2"/>
  <c r="P18" i="2"/>
  <c r="P19" i="2"/>
  <c r="T21" i="2"/>
  <c r="T22" i="2"/>
  <c r="T23" i="2"/>
  <c r="T24" i="2"/>
  <c r="T25" i="2"/>
  <c r="T26" i="2"/>
  <c r="T27" i="2"/>
  <c r="T28" i="2"/>
  <c r="T29" i="2"/>
  <c r="T9" i="2"/>
  <c r="T10" i="2"/>
  <c r="T11" i="2"/>
  <c r="T12" i="2"/>
  <c r="T13" i="2"/>
  <c r="T14" i="2"/>
  <c r="T15" i="2"/>
  <c r="T16" i="2"/>
  <c r="T17" i="2"/>
  <c r="T18" i="2"/>
  <c r="T19" i="2"/>
  <c r="T20" i="2"/>
  <c r="S21" i="2"/>
  <c r="S22" i="2"/>
  <c r="S23" i="2"/>
  <c r="S24" i="2"/>
  <c r="S25" i="2"/>
  <c r="S26" i="2"/>
  <c r="S27" i="2"/>
  <c r="S28" i="2"/>
  <c r="S29" i="2"/>
  <c r="S9" i="2"/>
  <c r="S10" i="2"/>
  <c r="S11" i="2"/>
  <c r="S12" i="2"/>
  <c r="S13" i="2"/>
  <c r="S14" i="2"/>
  <c r="S15" i="2"/>
  <c r="S16" i="2"/>
  <c r="S17" i="2"/>
  <c r="S18" i="2"/>
  <c r="S19" i="2"/>
  <c r="S20" i="2"/>
  <c r="R21" i="2"/>
  <c r="R22" i="2"/>
  <c r="R23" i="2"/>
  <c r="R24" i="2"/>
  <c r="R25" i="2"/>
  <c r="R26" i="2"/>
  <c r="R27" i="2"/>
  <c r="R28" i="2"/>
  <c r="R29" i="2"/>
  <c r="R9" i="2"/>
  <c r="R10" i="2"/>
  <c r="R11" i="2"/>
  <c r="R12" i="2"/>
  <c r="R13" i="2"/>
  <c r="R14" i="2"/>
  <c r="R15" i="2"/>
  <c r="R16" i="2"/>
  <c r="R17" i="2"/>
  <c r="R18" i="2"/>
  <c r="R19" i="2"/>
  <c r="R20" i="2"/>
  <c r="Q9" i="2"/>
  <c r="Q10" i="2"/>
  <c r="Q11" i="2"/>
  <c r="Q12" i="2"/>
  <c r="Q13" i="2"/>
  <c r="Q14" i="2"/>
  <c r="Q15" i="2"/>
  <c r="Q16" i="2"/>
  <c r="Q17" i="2"/>
  <c r="Q18" i="2"/>
  <c r="Q19" i="2"/>
  <c r="Q21" i="2"/>
  <c r="Q22" i="2"/>
  <c r="Q23" i="2"/>
  <c r="Q24" i="2"/>
  <c r="Q25" i="2"/>
  <c r="Q26" i="2"/>
  <c r="Q27" i="2"/>
  <c r="Q28" i="2"/>
  <c r="Q29" i="2"/>
  <c r="Q20" i="2"/>
  <c r="P21" i="2"/>
  <c r="P22" i="2"/>
  <c r="P23" i="2"/>
  <c r="P24" i="2"/>
  <c r="P25" i="2"/>
  <c r="P26" i="2"/>
  <c r="P27" i="2"/>
  <c r="P28" i="2"/>
  <c r="P29" i="2"/>
  <c r="P20" i="2"/>
  <c r="L9" i="2"/>
  <c r="L20" i="2" l="1"/>
  <c r="M16" i="2"/>
  <c r="L16" i="2"/>
  <c r="F30" i="2"/>
  <c r="M10" i="2"/>
  <c r="M30" i="2" s="1"/>
  <c r="F33" i="2" s="1"/>
  <c r="L10" i="2"/>
  <c r="F32" i="2"/>
  <c r="F34" i="2" l="1"/>
</calcChain>
</file>

<file path=xl/sharedStrings.xml><?xml version="1.0" encoding="utf-8"?>
<sst xmlns="http://schemas.openxmlformats.org/spreadsheetml/2006/main" count="2340" uniqueCount="845">
  <si>
    <t xml:space="preserve">                                                                                                                                                                                                                                                               </t>
  </si>
  <si>
    <t>KIND</t>
  </si>
  <si>
    <t>LF</t>
  </si>
  <si>
    <t>GERM.</t>
  </si>
  <si>
    <t>PURITY</t>
  </si>
  <si>
    <t>SEEDS/#</t>
  </si>
  <si>
    <t>PLS</t>
  </si>
  <si>
    <t>Spai</t>
  </si>
  <si>
    <t>Annual Sunflower</t>
  </si>
  <si>
    <t>Hean</t>
  </si>
  <si>
    <t>Basa</t>
  </si>
  <si>
    <t>Poam</t>
  </si>
  <si>
    <t>Birdsfoot Trefoil</t>
  </si>
  <si>
    <t>Loco</t>
  </si>
  <si>
    <t>Putr</t>
  </si>
  <si>
    <t>Black Chokecherry</t>
  </si>
  <si>
    <t>Prvim</t>
  </si>
  <si>
    <t>Lile</t>
  </si>
  <si>
    <t>Blue Grama</t>
  </si>
  <si>
    <t>Bogr</t>
  </si>
  <si>
    <t>Elgl</t>
  </si>
  <si>
    <t>Poca</t>
  </si>
  <si>
    <t>Asci</t>
  </si>
  <si>
    <t>Desert Bitterbrush</t>
  </si>
  <si>
    <t>Pugl</t>
  </si>
  <si>
    <t>Eldu</t>
  </si>
  <si>
    <t>Kopr</t>
  </si>
  <si>
    <t>Atca</t>
  </si>
  <si>
    <t>Epvi</t>
  </si>
  <si>
    <t>Feid</t>
  </si>
  <si>
    <t>Low Rabbitbrush</t>
  </si>
  <si>
    <t>Chvi</t>
  </si>
  <si>
    <t>Brbi</t>
  </si>
  <si>
    <t>Meadow Foxtail</t>
  </si>
  <si>
    <t>Alar</t>
  </si>
  <si>
    <t>Brma</t>
  </si>
  <si>
    <t>Semo</t>
  </si>
  <si>
    <t>Spmu</t>
  </si>
  <si>
    <t>Epne</t>
  </si>
  <si>
    <t>Daglpa</t>
  </si>
  <si>
    <t>Pest</t>
  </si>
  <si>
    <t>Prickly Lettuce</t>
  </si>
  <si>
    <t>Redtop</t>
  </si>
  <si>
    <t>Agal</t>
  </si>
  <si>
    <t>Reed Canarygrass</t>
  </si>
  <si>
    <t>Phar</t>
  </si>
  <si>
    <t>Rice Hulls</t>
  </si>
  <si>
    <t>ArtrT</t>
  </si>
  <si>
    <t>ArtrV</t>
  </si>
  <si>
    <t>ArtrW</t>
  </si>
  <si>
    <t>Onvi</t>
  </si>
  <si>
    <t>Pose</t>
  </si>
  <si>
    <t>Bocu</t>
  </si>
  <si>
    <t>Silvery Lupine</t>
  </si>
  <si>
    <t>Luar</t>
  </si>
  <si>
    <t>Sami</t>
  </si>
  <si>
    <t>Smooth Sumac</t>
  </si>
  <si>
    <t>Rhgl</t>
  </si>
  <si>
    <t>Elwa</t>
  </si>
  <si>
    <t>Squaw Apple</t>
  </si>
  <si>
    <t>Pera</t>
  </si>
  <si>
    <t>Come</t>
  </si>
  <si>
    <t>Trfr</t>
  </si>
  <si>
    <t>Sweetanise</t>
  </si>
  <si>
    <t>Osoc</t>
  </si>
  <si>
    <t>Phpr</t>
  </si>
  <si>
    <t>Cemo</t>
  </si>
  <si>
    <t>Heut</t>
  </si>
  <si>
    <t>Agsm</t>
  </si>
  <si>
    <t>Acmi</t>
  </si>
  <si>
    <t>Chna</t>
  </si>
  <si>
    <t>Spco</t>
  </si>
  <si>
    <t>Shadscale Saltbrush</t>
  </si>
  <si>
    <t>Atco</t>
  </si>
  <si>
    <t>Cele</t>
  </si>
  <si>
    <t>Vimu</t>
  </si>
  <si>
    <t>Genus species code</t>
  </si>
  <si>
    <t>Price/bulk LB</t>
  </si>
  <si>
    <t>Yellow Sweetclover</t>
  </si>
  <si>
    <t>Meof</t>
  </si>
  <si>
    <t>Mesa</t>
  </si>
  <si>
    <t>Spgr</t>
  </si>
  <si>
    <t>Salina Wildrye</t>
  </si>
  <si>
    <t>Elsa</t>
  </si>
  <si>
    <t>Inland Saltgrass</t>
  </si>
  <si>
    <t>Disp</t>
  </si>
  <si>
    <t>Nuttall's Alkaligrass</t>
  </si>
  <si>
    <t>Punu</t>
  </si>
  <si>
    <t>Sand Dropseed</t>
  </si>
  <si>
    <t>Spcr</t>
  </si>
  <si>
    <t>Sheep Fescue</t>
  </si>
  <si>
    <t>Feov</t>
  </si>
  <si>
    <t>Strawberry Clover</t>
  </si>
  <si>
    <t>Firecracker Penstemon</t>
  </si>
  <si>
    <t>Peea</t>
  </si>
  <si>
    <t>American Vetch</t>
  </si>
  <si>
    <t>Viam</t>
  </si>
  <si>
    <t>Meadow Sedge</t>
  </si>
  <si>
    <t>Capr</t>
  </si>
  <si>
    <t>Spiny Hopsage</t>
  </si>
  <si>
    <t>Grsp</t>
  </si>
  <si>
    <t>Cela</t>
  </si>
  <si>
    <t>Muttongrass</t>
  </si>
  <si>
    <t>Pofe</t>
  </si>
  <si>
    <t>Hardstem Bullrush</t>
  </si>
  <si>
    <t>Scac</t>
  </si>
  <si>
    <t>Rhtr</t>
  </si>
  <si>
    <t>Beaked Sedge</t>
  </si>
  <si>
    <t>Caro</t>
  </si>
  <si>
    <t>Amal</t>
  </si>
  <si>
    <t>Buda</t>
  </si>
  <si>
    <t>Toe Jam</t>
  </si>
  <si>
    <t>Immigrant</t>
  </si>
  <si>
    <t>Seed: Common Name</t>
  </si>
  <si>
    <t>Seed: Scientific Name</t>
  </si>
  <si>
    <t>Cost per pound</t>
  </si>
  <si>
    <t>Total Pounds</t>
  </si>
  <si>
    <t># Seeds/lb</t>
  </si>
  <si>
    <t># of Viable Seeds/sq foot</t>
  </si>
  <si>
    <t>Total Cost</t>
  </si>
  <si>
    <t>Acres</t>
  </si>
  <si>
    <t>Budget</t>
  </si>
  <si>
    <t>Variety</t>
  </si>
  <si>
    <t>Alfalfa</t>
  </si>
  <si>
    <t>Arrowleaf Balsamroot</t>
  </si>
  <si>
    <t>Ladak</t>
  </si>
  <si>
    <t>Nomad</t>
  </si>
  <si>
    <t>Ranger</t>
  </si>
  <si>
    <t>Spreador 4</t>
  </si>
  <si>
    <t>Sherman</t>
  </si>
  <si>
    <t>Big Bluegrass</t>
  </si>
  <si>
    <t>Big Squirreltail</t>
  </si>
  <si>
    <t>Bitterbrush</t>
  </si>
  <si>
    <t>Blue Flax</t>
  </si>
  <si>
    <t>Elkton</t>
  </si>
  <si>
    <t>Blue Wildrye</t>
  </si>
  <si>
    <t>Bottlebrush Squirreltail</t>
  </si>
  <si>
    <t>Texoka</t>
  </si>
  <si>
    <t>Buffalograss</t>
  </si>
  <si>
    <t>Canbar</t>
  </si>
  <si>
    <t>Canby Bluegrass</t>
  </si>
  <si>
    <t>Lutana</t>
  </si>
  <si>
    <t>Cicer Milkvetch</t>
  </si>
  <si>
    <t>Crested Wheatgrass</t>
  </si>
  <si>
    <t>Appar</t>
  </si>
  <si>
    <t>Maple Grove</t>
  </si>
  <si>
    <t>Anatone</t>
  </si>
  <si>
    <t>Goldar</t>
  </si>
  <si>
    <t>P-7</t>
  </si>
  <si>
    <t>Hycrest</t>
  </si>
  <si>
    <t>Douglas</t>
  </si>
  <si>
    <t>Ephraim</t>
  </si>
  <si>
    <t>CD-II</t>
  </si>
  <si>
    <t xml:space="preserve">Nordan </t>
  </si>
  <si>
    <t>Trailhead</t>
  </si>
  <si>
    <t>Magnar</t>
  </si>
  <si>
    <t>Rimrock</t>
  </si>
  <si>
    <t>White River</t>
  </si>
  <si>
    <t>Nezpar</t>
  </si>
  <si>
    <t>Oahe</t>
  </si>
  <si>
    <t>Rush</t>
  </si>
  <si>
    <t>V_1</t>
  </si>
  <si>
    <t>V_2</t>
  </si>
  <si>
    <t>V_3</t>
  </si>
  <si>
    <t>V_4</t>
  </si>
  <si>
    <t>V_5</t>
  </si>
  <si>
    <t>Curlleaf Mountain Mahogany</t>
  </si>
  <si>
    <t>Forage Kochia</t>
  </si>
  <si>
    <t>Fourwing Saltbush</t>
  </si>
  <si>
    <t>Viva</t>
  </si>
  <si>
    <t>Galleta</t>
  </si>
  <si>
    <t>Gooseberryleaf Globemallow</t>
  </si>
  <si>
    <t>Great Basin Wildrye</t>
  </si>
  <si>
    <t>Green Ephedra</t>
  </si>
  <si>
    <t>Lodorm</t>
  </si>
  <si>
    <t>Green Needlegrass</t>
  </si>
  <si>
    <t>Joseph</t>
  </si>
  <si>
    <t>Idaho Fescue</t>
  </si>
  <si>
    <t>Indian Ricegrass</t>
  </si>
  <si>
    <t>Intermediate Wheatgrass</t>
  </si>
  <si>
    <t>Meadow Brome</t>
  </si>
  <si>
    <t>Regar</t>
  </si>
  <si>
    <t>Bromar</t>
  </si>
  <si>
    <t>Mountain Brome</t>
  </si>
  <si>
    <t>Munro Globemallow</t>
  </si>
  <si>
    <t>Needle and Thread</t>
  </si>
  <si>
    <t>Nevada Ephedra</t>
  </si>
  <si>
    <t>Paiute</t>
  </si>
  <si>
    <t>Orchardgrass</t>
  </si>
  <si>
    <t>Palmer Penstemon</t>
  </si>
  <si>
    <t>Luna</t>
  </si>
  <si>
    <t>Pubescent Wheatgrass</t>
  </si>
  <si>
    <t>Bandera</t>
  </si>
  <si>
    <t>Bozoisky</t>
  </si>
  <si>
    <t>Rocky Mountain Penstemon</t>
  </si>
  <si>
    <t>Sagebrush, Basin Big</t>
  </si>
  <si>
    <t>Sagebrush, Mountain</t>
  </si>
  <si>
    <t>Sagebrush, Wyoming</t>
  </si>
  <si>
    <t>Eski</t>
  </si>
  <si>
    <t>Sainfoin</t>
  </si>
  <si>
    <t>Sandberg Bluegrass</t>
  </si>
  <si>
    <t>Saskatoon Serviceberry</t>
  </si>
  <si>
    <t>Scarlet Globemallow</t>
  </si>
  <si>
    <t>Showy Goldeneye</t>
  </si>
  <si>
    <t>Vavilov</t>
  </si>
  <si>
    <t>Siberian Wheatgrass</t>
  </si>
  <si>
    <t>Skunkbrush</t>
  </si>
  <si>
    <t>San Luis</t>
  </si>
  <si>
    <t>Slender Wheatgrass</t>
  </si>
  <si>
    <t>Delar</t>
  </si>
  <si>
    <t>Small Burnet</t>
  </si>
  <si>
    <t>Secar</t>
  </si>
  <si>
    <t>Snake River Wheatgrass</t>
  </si>
  <si>
    <t>Stansbury Cliffrose</t>
  </si>
  <si>
    <t>Sodar</t>
  </si>
  <si>
    <t>Streambank Wheatgrass</t>
  </si>
  <si>
    <t>Alkar</t>
  </si>
  <si>
    <t>Tall Wheatgrass</t>
  </si>
  <si>
    <t>Bannock</t>
  </si>
  <si>
    <t>Critana</t>
  </si>
  <si>
    <t>Thickspike Wheatgrass</t>
  </si>
  <si>
    <t>Timothy</t>
  </si>
  <si>
    <t>True Mountain Mahogany</t>
  </si>
  <si>
    <t>Timp</t>
  </si>
  <si>
    <t>Arriba</t>
  </si>
  <si>
    <t>Western Wheatgrass</t>
  </si>
  <si>
    <t>Western Yarrow</t>
  </si>
  <si>
    <t>Whitestem Rubber Rabbitbrush</t>
  </si>
  <si>
    <t>Winterfat</t>
  </si>
  <si>
    <t>Niner</t>
  </si>
  <si>
    <t>Pierre</t>
  </si>
  <si>
    <t>Bulk Pounds per acre</t>
  </si>
  <si>
    <t>PLS Pounds per acre</t>
  </si>
  <si>
    <t>Average PLS</t>
  </si>
  <si>
    <t>Bluebunch Wheatgrass</t>
  </si>
  <si>
    <t>Total</t>
  </si>
  <si>
    <t>Bulk lbs/acre</t>
  </si>
  <si>
    <t>PLS lbs/acre</t>
  </si>
  <si>
    <t>Dollars/acre</t>
  </si>
  <si>
    <t>Project Name</t>
  </si>
  <si>
    <t>Database #</t>
  </si>
  <si>
    <r>
      <t>Live seed/ft</t>
    </r>
    <r>
      <rPr>
        <vertAlign val="superscript"/>
        <sz val="10"/>
        <rFont val="Arial"/>
        <family val="2"/>
      </rPr>
      <t>2</t>
    </r>
  </si>
  <si>
    <t>Habitat Treatment</t>
  </si>
  <si>
    <t>Habitat Treatments</t>
  </si>
  <si>
    <t>Varieties</t>
  </si>
  <si>
    <t>Drill</t>
  </si>
  <si>
    <t>Broadcast</t>
  </si>
  <si>
    <t>Broadcast/Chain</t>
  </si>
  <si>
    <t>Broadcast/Harrow</t>
  </si>
  <si>
    <t>Broadcast/Aerator</t>
  </si>
  <si>
    <t>Broadcast/Bullhog</t>
  </si>
  <si>
    <t>Other</t>
  </si>
  <si>
    <t>Notes</t>
  </si>
  <si>
    <t>Plant Material/Precipitation List</t>
  </si>
  <si>
    <t>8-12</t>
  </si>
  <si>
    <t>12-14</t>
  </si>
  <si>
    <t xml:space="preserve"> </t>
  </si>
  <si>
    <t>14-16</t>
  </si>
  <si>
    <t>&lt;8</t>
  </si>
  <si>
    <t>Alkali Sacaton</t>
  </si>
  <si>
    <t>16-25+</t>
  </si>
  <si>
    <t>Dahurian Wildrye</t>
  </si>
  <si>
    <t>Mountian Rye</t>
  </si>
  <si>
    <t>Prairie Junegrass</t>
  </si>
  <si>
    <t>Sideoats grama</t>
  </si>
  <si>
    <t>Sweet Anise</t>
  </si>
  <si>
    <t>Utah Sweetvetch</t>
  </si>
  <si>
    <t>Utah Serviceberry</t>
  </si>
  <si>
    <t>Scientific Name</t>
  </si>
  <si>
    <t>Medicago sativa</t>
  </si>
  <si>
    <t>Sporobolus airoides</t>
  </si>
  <si>
    <t>Vicia americana</t>
  </si>
  <si>
    <t>Helianthus annuus</t>
  </si>
  <si>
    <t>Balsamorhiza sagittata</t>
  </si>
  <si>
    <t>Carex rostrata</t>
  </si>
  <si>
    <t>Poa ampla</t>
  </si>
  <si>
    <t>Lotus corniculatus</t>
  </si>
  <si>
    <t>Purshia tridentata</t>
  </si>
  <si>
    <t>Prunus virginiana</t>
  </si>
  <si>
    <t>Linum lewisii</t>
  </si>
  <si>
    <t>Bouteloua gracilis</t>
  </si>
  <si>
    <t>Elymus glaucus</t>
  </si>
  <si>
    <t>Buchloe dactyloides</t>
  </si>
  <si>
    <t>Poa canbyi</t>
  </si>
  <si>
    <t>Astragalus cicer</t>
  </si>
  <si>
    <t>Agropyron cristatum</t>
  </si>
  <si>
    <t>Cercocarpus ledifolius</t>
  </si>
  <si>
    <t>Purshia gladulosa</t>
  </si>
  <si>
    <t>Elymus dahuricus</t>
  </si>
  <si>
    <t>Penstemon eatonii</t>
  </si>
  <si>
    <t>Kochia prostrata</t>
  </si>
  <si>
    <t>Atriplex canescens</t>
  </si>
  <si>
    <t>Ephedra viridis</t>
  </si>
  <si>
    <t>Scirpus acutus</t>
  </si>
  <si>
    <t>Festuca idahoensis</t>
  </si>
  <si>
    <t>Hard Fescue</t>
  </si>
  <si>
    <t>Distichlis spicata</t>
  </si>
  <si>
    <t>Chrysothamnus viscidiflorus</t>
  </si>
  <si>
    <t>Bromus biebersteinii</t>
  </si>
  <si>
    <t>Alopecurus arundinaceus</t>
  </si>
  <si>
    <t>Bromus marginatus</t>
  </si>
  <si>
    <t>Secale montanum</t>
  </si>
  <si>
    <t>Sphaeralcea munroana</t>
  </si>
  <si>
    <t>Poa fendleriana</t>
  </si>
  <si>
    <t>Ephedra nevadensis</t>
  </si>
  <si>
    <t>Dactylis glomerata</t>
  </si>
  <si>
    <t>Penstemon palmeri</t>
  </si>
  <si>
    <t>Lactuca serriola</t>
  </si>
  <si>
    <t>Lase</t>
  </si>
  <si>
    <t>Agrostis alba</t>
  </si>
  <si>
    <t>Phalaris arundinacea</t>
  </si>
  <si>
    <t>Penstemon strictus</t>
  </si>
  <si>
    <t>Artemisia tridentata tridentata</t>
  </si>
  <si>
    <t>Artemisia tridentata wyomingensis</t>
  </si>
  <si>
    <t>Artemisia tridentata vaseyana</t>
  </si>
  <si>
    <t>Onobrychis viciifolia</t>
  </si>
  <si>
    <t>Elymus salinus</t>
  </si>
  <si>
    <t>Sporobolus cryptandrus</t>
  </si>
  <si>
    <t>Poa secunda</t>
  </si>
  <si>
    <t>Amelanchier alnifolia</t>
  </si>
  <si>
    <t>Sphaeralcea coccinea</t>
  </si>
  <si>
    <t>Atriplex confertifolia</t>
  </si>
  <si>
    <t>Festuca Ovina</t>
  </si>
  <si>
    <t>Viguiera multiflora</t>
  </si>
  <si>
    <t>Bouteloua curtipendula</t>
  </si>
  <si>
    <t>Lupinus arenteus</t>
  </si>
  <si>
    <t>Rhus trilobata</t>
  </si>
  <si>
    <t>Sanguisorba minor</t>
  </si>
  <si>
    <t>Rhus glabra</t>
  </si>
  <si>
    <t>Elymus wawawaiensis</t>
  </si>
  <si>
    <t>Grayia spinosa</t>
  </si>
  <si>
    <t>Peraphyllum ramosissimum</t>
  </si>
  <si>
    <t>Cowania mexicana</t>
  </si>
  <si>
    <t>Trifolium fragiferum</t>
  </si>
  <si>
    <t>Osmorhiza occidentalis</t>
  </si>
  <si>
    <t>Phleum pratense</t>
  </si>
  <si>
    <t>Cercocarpus montanus</t>
  </si>
  <si>
    <t>Hedysarum utahensis</t>
  </si>
  <si>
    <t>Achillea millefolium</t>
  </si>
  <si>
    <t>Chrysothamnus nauseosus</t>
  </si>
  <si>
    <t>Ceratoides lanata</t>
  </si>
  <si>
    <t>Melilotus officinalis</t>
  </si>
  <si>
    <t>Puccinellia nuttalliana</t>
  </si>
  <si>
    <t>Festuca brevipila</t>
  </si>
  <si>
    <t>Febr7</t>
  </si>
  <si>
    <t>Grasses</t>
  </si>
  <si>
    <t>Shrubs</t>
  </si>
  <si>
    <t>Forbs</t>
  </si>
  <si>
    <t>Grasslike</t>
  </si>
  <si>
    <t>Newhy Wheatgrass</t>
  </si>
  <si>
    <t>Elho</t>
  </si>
  <si>
    <t>Elymus hoffmanii</t>
  </si>
  <si>
    <t>Durar</t>
  </si>
  <si>
    <t>Instructions for Using the Seed Mix Spreadsheet</t>
  </si>
  <si>
    <t>How to use the spreadsheets:</t>
  </si>
  <si>
    <t xml:space="preserve">3)  The next thing you need to enter is the "Bulk Pounds per acre."  When you are doing this, remember that not all seeds are the same size.  For example, the number of seeds in a pound of yarrow is not the same as the number in a pound of fourwing saltbush.  To help you with this we have included the "# of Viable Seeds/sq foot" column.  You want the Total number of live seeds/sq foot to be somewhere between 40 and 60.  </t>
  </si>
  <si>
    <t>4)  If a project has a dribbler mix or sagebrush or kochia that is going to be seeded separate include them on the same mix sheet for that project but include a note at the bottom of the sheet.  If there is anything unique about this seed mix that we have talked about be sure to include it in the note section as well.  We will mix well over 100 mixes each fall so we don't remember the details of every mix.  Thanks.  We hope this is helpful for you.  We know this will help us a lot.</t>
  </si>
  <si>
    <t>Any</t>
  </si>
  <si>
    <t>Carex praegracilis</t>
  </si>
  <si>
    <t>Grasslikes</t>
  </si>
  <si>
    <t xml:space="preserve">2)  The "Seed:Commmon Name" column is where you will enter the species that you want in your mix.  You can enter this information one of two ways.  You can either use the drop down list that is available in each cell in that column or you can type in the species you want.  The catch with typing in the species is you have to spell/type it the way it appears in the inventory list.  Once you have selected the species you want you then select the variety in the "Variety" column.  This is done with the drop down list as well.  If you don't have a preference on the variety that we use or if the species doesn't have a varienty to choose please select "any" for the variety.  </t>
  </si>
  <si>
    <t>This spreadsheet is designed to help you as the field biologist create seed mixes and estimates for your projects.  This will also unify the format that seed requests are sent to the GBRC. You will need to prepare a seed mix for each project that requires seed and attach it to the proposal in the database.  All seed requests need to be completed by the May 15th deadline.</t>
  </si>
  <si>
    <t>Approximate Date Needed</t>
  </si>
  <si>
    <r>
      <t xml:space="preserve">1)  Columns or rows titled in </t>
    </r>
    <r>
      <rPr>
        <b/>
        <sz val="10"/>
        <color indexed="10"/>
        <rFont val="Arial"/>
        <family val="2"/>
      </rPr>
      <t>Bold Red</t>
    </r>
    <r>
      <rPr>
        <sz val="10"/>
        <color indexed="10"/>
        <rFont val="Arial"/>
        <family val="2"/>
      </rPr>
      <t xml:space="preserve"> </t>
    </r>
    <r>
      <rPr>
        <sz val="10"/>
        <rFont val="Arial"/>
        <family val="2"/>
      </rPr>
      <t>are the areas you will need to fill in for each project.  At the top of the mix sheet there is a place to fill in the project name, database #, acres, budget, habitat treatment, and approximate date needed. Be sure to use the project name that is used in the database.  Under Habitat Treatment is a dropdown list of basic seed application methods.  If your seed application is different from what is available in the list select "other" and provide details in the notes at the bottom of the sheet.</t>
    </r>
  </si>
  <si>
    <t>Caca</t>
  </si>
  <si>
    <t>Calamagrostis canadensis</t>
  </si>
  <si>
    <t>Clse</t>
  </si>
  <si>
    <t>Cleome serrulata</t>
  </si>
  <si>
    <t>Bozoisky II</t>
  </si>
  <si>
    <t>Trhy</t>
  </si>
  <si>
    <t>Trifolium hybridum</t>
  </si>
  <si>
    <t>Cane</t>
  </si>
  <si>
    <t>Carex Nebrascensis</t>
  </si>
  <si>
    <t>Caaq</t>
  </si>
  <si>
    <t>Carex aquatilis</t>
  </si>
  <si>
    <t>Alma</t>
  </si>
  <si>
    <t>Hachita</t>
  </si>
  <si>
    <t>Sphaeralcea grossularifolia</t>
  </si>
  <si>
    <t>Paloma</t>
  </si>
  <si>
    <t>Covar</t>
  </si>
  <si>
    <t>Juba</t>
  </si>
  <si>
    <t>Juncus balticus</t>
  </si>
  <si>
    <t>Lipe</t>
  </si>
  <si>
    <t>Linum perenne</t>
  </si>
  <si>
    <t>Garrison</t>
  </si>
  <si>
    <t>Elpa</t>
  </si>
  <si>
    <t>Eleocharis palustris</t>
  </si>
  <si>
    <t>Alopecurus pratensis</t>
  </si>
  <si>
    <t>Hycrest II</t>
  </si>
  <si>
    <t>Mountain Home</t>
  </si>
  <si>
    <t>UP Colorado</t>
  </si>
  <si>
    <t>UDWR Tetra</t>
  </si>
  <si>
    <t>Snowberry</t>
  </si>
  <si>
    <t>Syor</t>
  </si>
  <si>
    <t>Symphoricarpos oreophilus</t>
  </si>
  <si>
    <t>Peco5</t>
  </si>
  <si>
    <t>Penstemon comarrhenus</t>
  </si>
  <si>
    <t>Sagebrush, Black</t>
  </si>
  <si>
    <t>Arno</t>
  </si>
  <si>
    <t>Artemisia nova</t>
  </si>
  <si>
    <t>Erum</t>
  </si>
  <si>
    <t>Eriogonum umbellatum</t>
  </si>
  <si>
    <t>Stle</t>
  </si>
  <si>
    <t>Stipa lettermani</t>
  </si>
  <si>
    <t>Quickgaurd</t>
  </si>
  <si>
    <t>Triticosecale</t>
  </si>
  <si>
    <t>Snowstorm</t>
  </si>
  <si>
    <t>First Strike</t>
  </si>
  <si>
    <t>Eagle</t>
  </si>
  <si>
    <t>Continental</t>
  </si>
  <si>
    <t>Vavilov II</t>
  </si>
  <si>
    <t>Lodi</t>
  </si>
  <si>
    <t>Lomatium disectum</t>
  </si>
  <si>
    <t>Dapu</t>
  </si>
  <si>
    <t>Dalea purpurea</t>
  </si>
  <si>
    <t>Stillwater</t>
  </si>
  <si>
    <t>Raco</t>
  </si>
  <si>
    <t>Ratibida columnifera</t>
  </si>
  <si>
    <t>Bannock II</t>
  </si>
  <si>
    <t>Shar</t>
  </si>
  <si>
    <t>Shepherida argentea</t>
  </si>
  <si>
    <t>Pepa6</t>
  </si>
  <si>
    <t>Penstemon pachyphylus</t>
  </si>
  <si>
    <t>Elmu</t>
  </si>
  <si>
    <t>Elymus multisetus</t>
  </si>
  <si>
    <t>Columbia</t>
  </si>
  <si>
    <t>Fish Creek</t>
  </si>
  <si>
    <t>Star Lake</t>
  </si>
  <si>
    <t>Cache</t>
  </si>
  <si>
    <t>Garnet</t>
  </si>
  <si>
    <t>Reliable</t>
  </si>
  <si>
    <t>Stabilizer</t>
  </si>
  <si>
    <t>Discovery</t>
  </si>
  <si>
    <t>Recovery</t>
  </si>
  <si>
    <t>Asfi</t>
  </si>
  <si>
    <t>Astragalus filipes</t>
  </si>
  <si>
    <t>Bulboschoenus maritimus</t>
  </si>
  <si>
    <t>Buma</t>
  </si>
  <si>
    <t>Save</t>
  </si>
  <si>
    <t>Sarcobatus vermiculatus</t>
  </si>
  <si>
    <t>Scam</t>
  </si>
  <si>
    <t>Schoenoplectus americanus</t>
  </si>
  <si>
    <t>Scpu</t>
  </si>
  <si>
    <t>Schoenoplectus pungens</t>
  </si>
  <si>
    <t>Leymus triticoides</t>
  </si>
  <si>
    <t>Rio</t>
  </si>
  <si>
    <t>Riau</t>
  </si>
  <si>
    <t>Ribes aureum</t>
  </si>
  <si>
    <t>Mata</t>
  </si>
  <si>
    <t>Machaeranthera tanacetifolia</t>
  </si>
  <si>
    <t>Scratchgrass</t>
  </si>
  <si>
    <t>Muas</t>
  </si>
  <si>
    <t>Muhlenbergia asperifolia</t>
  </si>
  <si>
    <t>Gevi</t>
  </si>
  <si>
    <t>Geranium viscosissimum</t>
  </si>
  <si>
    <t>Rowo</t>
  </si>
  <si>
    <t>Rosa woodsii</t>
  </si>
  <si>
    <t>Pssp</t>
  </si>
  <si>
    <t>Pseudoroegneria spicata</t>
  </si>
  <si>
    <t>Elymus elymoides</t>
  </si>
  <si>
    <t>Elel</t>
  </si>
  <si>
    <t>Acne</t>
  </si>
  <si>
    <t>Achnatherum nelsonii</t>
  </si>
  <si>
    <t>Agcr</t>
  </si>
  <si>
    <t>Pleuraphis jamesii</t>
  </si>
  <si>
    <t>Plja</t>
  </si>
  <si>
    <t>Leci</t>
  </si>
  <si>
    <t>Leymus cinereus</t>
  </si>
  <si>
    <t>Navi</t>
  </si>
  <si>
    <t>Nassella viridula</t>
  </si>
  <si>
    <t>Achnatherum hymenoides</t>
  </si>
  <si>
    <t>Achy</t>
  </si>
  <si>
    <t>Thinopyrum intermedium</t>
  </si>
  <si>
    <t>Thin</t>
  </si>
  <si>
    <t>Hesperotipa comata</t>
  </si>
  <si>
    <t>Heco</t>
  </si>
  <si>
    <t>Koeleria macrantha</t>
  </si>
  <si>
    <t>Koma</t>
  </si>
  <si>
    <t>Thinopyrum intermedium barbulatum</t>
  </si>
  <si>
    <t>Thinb</t>
  </si>
  <si>
    <t>Psju</t>
  </si>
  <si>
    <t>Psathyrostachys juncea</t>
  </si>
  <si>
    <t>Agfr</t>
  </si>
  <si>
    <t>Agropyron fragile</t>
  </si>
  <si>
    <t>Elymus trachycaulus</t>
  </si>
  <si>
    <t>Eltr</t>
  </si>
  <si>
    <t>Elymus lanceolatus</t>
  </si>
  <si>
    <t>Ella</t>
  </si>
  <si>
    <t>Ellas</t>
  </si>
  <si>
    <t>Thinopyrum ponticum</t>
  </si>
  <si>
    <t>Thpo</t>
  </si>
  <si>
    <t>Pascopyron smithii</t>
  </si>
  <si>
    <t>Dase</t>
  </si>
  <si>
    <t>Dalea searlsiae</t>
  </si>
  <si>
    <t>*Species list is not all inclusive. Add additional desired species or sources/varieties in notes below.</t>
  </si>
  <si>
    <r>
      <t xml:space="preserve">The 'Precip Reference' tab contains information on which species are recommended for different precipitation zones.  The 'Mix' tab is where you will create your seed mixes. The 'Species List' tab contains the information for each species that we typically carry in the warehouse.  It does not necessarily mean that species is currently in stock. </t>
    </r>
    <r>
      <rPr>
        <b/>
        <sz val="10"/>
        <rFont val="Arial"/>
        <family val="2"/>
      </rPr>
      <t xml:space="preserve">If a species or source you desire is not listed please include it in the notes section. </t>
    </r>
    <r>
      <rPr>
        <sz val="10"/>
        <rFont val="Arial"/>
      </rPr>
      <t>Prices change as we get new inventory so we will periodically updated the inventory sheet with current prices.  This will allow you to be able to create fairly acurate estimates whenever you need them.</t>
    </r>
  </si>
  <si>
    <t>Leti</t>
  </si>
  <si>
    <t>Alpr</t>
  </si>
  <si>
    <t>Alfalfa, Yellow</t>
  </si>
  <si>
    <t>Mesaf</t>
  </si>
  <si>
    <t>Medicago sativa falcata</t>
  </si>
  <si>
    <t>Don</t>
  </si>
  <si>
    <t>Lonu</t>
  </si>
  <si>
    <t>Lomatium nudicale</t>
  </si>
  <si>
    <t>Shoshone</t>
  </si>
  <si>
    <t>Cllu</t>
  </si>
  <si>
    <t>Cleome lutea</t>
  </si>
  <si>
    <t>Clover, Alsike</t>
  </si>
  <si>
    <t>Vetch, American</t>
  </si>
  <si>
    <t>Sunflower, Annual</t>
  </si>
  <si>
    <t>Balsamroot, Arrowleaf</t>
  </si>
  <si>
    <t>Rush, Baltic</t>
  </si>
  <si>
    <t>Biscuitroot, Barestem</t>
  </si>
  <si>
    <t>Milkvetch, Basalt</t>
  </si>
  <si>
    <t>Sedge, Beaked</t>
  </si>
  <si>
    <t>Bluegrass, Big</t>
  </si>
  <si>
    <t xml:space="preserve">Squirreltail, Big </t>
  </si>
  <si>
    <t>Trefoil, Birdsfoot</t>
  </si>
  <si>
    <t>Bitterbrush, Antelope</t>
  </si>
  <si>
    <t>Chokecherry, Black</t>
  </si>
  <si>
    <t>Greasewood, Black</t>
  </si>
  <si>
    <t>Flax, Blue</t>
  </si>
  <si>
    <t>Grama, Blue</t>
  </si>
  <si>
    <t xml:space="preserve">Wildrye, Blue </t>
  </si>
  <si>
    <t>Wheatgrass, Bluebunch</t>
  </si>
  <si>
    <t>Reedgrass, Bluejoint</t>
  </si>
  <si>
    <t>Squirreltail, Bottlebrush</t>
  </si>
  <si>
    <t>Bluegrass, Canby</t>
  </si>
  <si>
    <t>Bulrush, Chairmakers</t>
  </si>
  <si>
    <t>Bulrush, Alkali</t>
  </si>
  <si>
    <t>Milkvetch, Cicer</t>
  </si>
  <si>
    <t>Needlegrass, Columbia</t>
  </si>
  <si>
    <t xml:space="preserve">Threesquare, Common </t>
  </si>
  <si>
    <t xml:space="preserve">Spikerush, Creeping </t>
  </si>
  <si>
    <t xml:space="preserve">Foxtail, Creeping </t>
  </si>
  <si>
    <t xml:space="preserve">Wildrye, Creeping </t>
  </si>
  <si>
    <t xml:space="preserve">Mahogany, Curlleaf Mountain </t>
  </si>
  <si>
    <t>Bitterbrush, Desert</t>
  </si>
  <si>
    <t xml:space="preserve">Wildrye, Duhurian </t>
  </si>
  <si>
    <t xml:space="preserve">Penstemon, Dusty </t>
  </si>
  <si>
    <t>Biscuitroot, Fernleaf</t>
  </si>
  <si>
    <t xml:space="preserve">Penstemon, Firecracker </t>
  </si>
  <si>
    <t xml:space="preserve">Kochia, Forage </t>
  </si>
  <si>
    <t>Kochia, Forage - Snowstorm</t>
  </si>
  <si>
    <t xml:space="preserve">Saltbush, Fourwing </t>
  </si>
  <si>
    <t>Currant, Golden</t>
  </si>
  <si>
    <t xml:space="preserve">Globemallow, Gooseberryleaf </t>
  </si>
  <si>
    <t>Wildrye, Great Basin</t>
  </si>
  <si>
    <t xml:space="preserve">Ephedra, Green </t>
  </si>
  <si>
    <t>Needlegrass, Green</t>
  </si>
  <si>
    <t xml:space="preserve">Fescue, Hard </t>
  </si>
  <si>
    <t xml:space="preserve">Bulrush, Hardstem </t>
  </si>
  <si>
    <t>Fescue, Idaho</t>
  </si>
  <si>
    <t xml:space="preserve">Ricegrass, Indian </t>
  </si>
  <si>
    <t>Saltgrass, Inland</t>
  </si>
  <si>
    <t>Wheatgrass, Intermediate</t>
  </si>
  <si>
    <t xml:space="preserve">Needlegrass, Letterman </t>
  </si>
  <si>
    <t>Flax, Lewis</t>
  </si>
  <si>
    <t xml:space="preserve">Rabbitbrush, Low </t>
  </si>
  <si>
    <t xml:space="preserve">Brome, Meadow </t>
  </si>
  <si>
    <t xml:space="preserve">Foxtail, Meadow </t>
  </si>
  <si>
    <t xml:space="preserve">Sedge, Meadow </t>
  </si>
  <si>
    <t>Brome, Mountain</t>
  </si>
  <si>
    <t xml:space="preserve">Rye, Mountain </t>
  </si>
  <si>
    <t>Globemallow, Munro</t>
  </si>
  <si>
    <t>Sedge, Nebraska</t>
  </si>
  <si>
    <t>Ephedra, Nevada</t>
  </si>
  <si>
    <t xml:space="preserve">Wheatgrass, Newhy </t>
  </si>
  <si>
    <t>Alkaligrass, Nuttall's</t>
  </si>
  <si>
    <t xml:space="preserve">Penstemon, Palmer </t>
  </si>
  <si>
    <t>Aster, Prairie</t>
  </si>
  <si>
    <t xml:space="preserve">Coneflower, Prairie </t>
  </si>
  <si>
    <t>Junegrass, Prairie</t>
  </si>
  <si>
    <t>Lettuce, Prickly</t>
  </si>
  <si>
    <t xml:space="preserve">Wheatgrass, Pubescent </t>
  </si>
  <si>
    <t xml:space="preserve">Clover, Purple Prairie </t>
  </si>
  <si>
    <t xml:space="preserve">Canarygrass, Reed </t>
  </si>
  <si>
    <t>Beeplant, Rocky Mountain</t>
  </si>
  <si>
    <t>Penstemon, Rocky Mountain</t>
  </si>
  <si>
    <t>Wildrye, Russian</t>
  </si>
  <si>
    <t>Wildrye, Salina</t>
  </si>
  <si>
    <t xml:space="preserve">Dropseed, Sand </t>
  </si>
  <si>
    <t xml:space="preserve">Bluegrass, Sandberg </t>
  </si>
  <si>
    <t xml:space="preserve">Serviceberry, Saskatoon </t>
  </si>
  <si>
    <t xml:space="preserve">Globemallow, Scarlet </t>
  </si>
  <si>
    <t xml:space="preserve">Clover, Searls Prairie </t>
  </si>
  <si>
    <t>Saltbush, Shadscale</t>
  </si>
  <si>
    <t xml:space="preserve">Fescue, Sheep </t>
  </si>
  <si>
    <t xml:space="preserve">Goldeneye, Showy </t>
  </si>
  <si>
    <t xml:space="preserve">Wheatgrass, Siberian </t>
  </si>
  <si>
    <t xml:space="preserve">Grama, Sideoats </t>
  </si>
  <si>
    <t xml:space="preserve">Buffaloberry, Silver </t>
  </si>
  <si>
    <t xml:space="preserve">Lupine, Silvery </t>
  </si>
  <si>
    <t xml:space="preserve">Wheatgrass, Slender </t>
  </si>
  <si>
    <t xml:space="preserve">Burnet, Small </t>
  </si>
  <si>
    <t xml:space="preserve">Sumac, Smooth </t>
  </si>
  <si>
    <t>Sumac, Skunkbrush</t>
  </si>
  <si>
    <t xml:space="preserve">Wheatgrass, Snake River </t>
  </si>
  <si>
    <t xml:space="preserve">Hopsage, Spiny </t>
  </si>
  <si>
    <t xml:space="preserve">Apple, Squaw </t>
  </si>
  <si>
    <t xml:space="preserve">Cliffrose, Stansbury </t>
  </si>
  <si>
    <t xml:space="preserve">Triticale, Sterile </t>
  </si>
  <si>
    <t xml:space="preserve">Clover, Strawberry </t>
  </si>
  <si>
    <t xml:space="preserve">Wheatgrass, Streambank </t>
  </si>
  <si>
    <t xml:space="preserve">Buckwheat, Sulfur-flower </t>
  </si>
  <si>
    <t xml:space="preserve">Wheatgrass, Tall </t>
  </si>
  <si>
    <t xml:space="preserve">Penstemon, Thickleaf </t>
  </si>
  <si>
    <t xml:space="preserve">Wheatgrass, Thickspike </t>
  </si>
  <si>
    <t xml:space="preserve">Mahogany, True Mountain </t>
  </si>
  <si>
    <t xml:space="preserve">Sweetvetch, Utah </t>
  </si>
  <si>
    <t>Sedge, Water</t>
  </si>
  <si>
    <t xml:space="preserve">Wheatgrass, Western </t>
  </si>
  <si>
    <t xml:space="preserve">Yarrow, Western </t>
  </si>
  <si>
    <t xml:space="preserve">Rabbitbrush, Whitestem Rubber </t>
  </si>
  <si>
    <t xml:space="preserve">Geranium, Wild </t>
  </si>
  <si>
    <t xml:space="preserve">Rose, Woods </t>
  </si>
  <si>
    <t xml:space="preserve">Beeplant, Yellow </t>
  </si>
  <si>
    <t>Sweetclover, Yellow</t>
  </si>
  <si>
    <t xml:space="preserve">Wheatgrass, Crested </t>
  </si>
  <si>
    <t>Kochia prostrata grisea</t>
  </si>
  <si>
    <t>Koprg</t>
  </si>
  <si>
    <t>Pepa8</t>
  </si>
  <si>
    <t>Lifeform</t>
  </si>
  <si>
    <t>March</t>
  </si>
  <si>
    <t>April</t>
  </si>
  <si>
    <t>May</t>
  </si>
  <si>
    <t>June</t>
  </si>
  <si>
    <t>July</t>
  </si>
  <si>
    <t>August</t>
  </si>
  <si>
    <t>September</t>
  </si>
  <si>
    <t>Saline Tolerant</t>
  </si>
  <si>
    <t>X</t>
  </si>
  <si>
    <t>Livestock</t>
  </si>
  <si>
    <t>Big Game</t>
  </si>
  <si>
    <t>High</t>
  </si>
  <si>
    <t>Cool or Warm Season</t>
  </si>
  <si>
    <t>Height</t>
  </si>
  <si>
    <t>Native Or Introduced</t>
  </si>
  <si>
    <t>Annual, Biennial or Perennial</t>
  </si>
  <si>
    <t>P</t>
  </si>
  <si>
    <t>I</t>
  </si>
  <si>
    <t>C</t>
  </si>
  <si>
    <t>A</t>
  </si>
  <si>
    <t>S</t>
  </si>
  <si>
    <t>M</t>
  </si>
  <si>
    <t>B</t>
  </si>
  <si>
    <t>L</t>
  </si>
  <si>
    <t>N</t>
  </si>
  <si>
    <t>F</t>
  </si>
  <si>
    <t>T</t>
  </si>
  <si>
    <t>W</t>
  </si>
  <si>
    <t>D</t>
  </si>
  <si>
    <t>Course</t>
  </si>
  <si>
    <t>Moderately Course</t>
  </si>
  <si>
    <t>Medium</t>
  </si>
  <si>
    <t>Moderately Fine</t>
  </si>
  <si>
    <t>Fine</t>
  </si>
  <si>
    <t>Texture</t>
  </si>
  <si>
    <t>Acidic</t>
  </si>
  <si>
    <t>Neutral</t>
  </si>
  <si>
    <t>Basic</t>
  </si>
  <si>
    <t>Pollinator Use</t>
  </si>
  <si>
    <t>Bee</t>
  </si>
  <si>
    <t>Butterfly/Moth</t>
  </si>
  <si>
    <t>Hummingbird</t>
  </si>
  <si>
    <t>Vegetation Type</t>
  </si>
  <si>
    <t>S-M</t>
  </si>
  <si>
    <t>M-T</t>
  </si>
  <si>
    <t>6-10</t>
  </si>
  <si>
    <t>10</t>
  </si>
  <si>
    <t>B/S</t>
  </si>
  <si>
    <t>7</t>
  </si>
  <si>
    <t>Soil pH</t>
  </si>
  <si>
    <t>Plant Characteristics</t>
  </si>
  <si>
    <t>Minimum Precipitation (inches)</t>
  </si>
  <si>
    <t>14</t>
  </si>
  <si>
    <t>14-W*</t>
  </si>
  <si>
    <t>5-W*</t>
  </si>
  <si>
    <t>12</t>
  </si>
  <si>
    <t>8</t>
  </si>
  <si>
    <t>16</t>
  </si>
  <si>
    <t>Elymus lanceolatus lanceolatus</t>
  </si>
  <si>
    <t>Elymus lanceolatus psammophilus</t>
  </si>
  <si>
    <t>6-8</t>
  </si>
  <si>
    <t>10-12</t>
  </si>
  <si>
    <t>5</t>
  </si>
  <si>
    <t>16-W*</t>
  </si>
  <si>
    <t>Soil Adaptation Codes: 0=Not Adapted, 1=Marginal, 2=Average, 3=Best                      Height: Short (S) 1-12"; Medium (M) 13-24"; Tall (T) &gt;25"                                       Lifeform: 1=Grass, 2=Forb, 3=Shrub, 4=Grasslike                                             *W=adapted to wetlands</t>
  </si>
  <si>
    <t>8-10</t>
  </si>
  <si>
    <t>24-W*</t>
  </si>
  <si>
    <t>6</t>
  </si>
  <si>
    <t>Deep, Moderate or Shallow Rooted</t>
  </si>
  <si>
    <t>Short, Moderate or Long Lived</t>
  </si>
  <si>
    <t>S/M</t>
  </si>
  <si>
    <t>Bunchgrass, Sodforming, or Annual</t>
  </si>
  <si>
    <t>0.5-1</t>
  </si>
  <si>
    <t>Seeding Depth (in)</t>
  </si>
  <si>
    <t>Bloom (Forb)/Greenup (Grass) Period</t>
  </si>
  <si>
    <t>October</t>
  </si>
  <si>
    <t>1</t>
  </si>
  <si>
    <t>1-3</t>
  </si>
  <si>
    <t>1-2</t>
  </si>
  <si>
    <t>0.25-0.5</t>
  </si>
  <si>
    <t>0.15-0.5</t>
  </si>
  <si>
    <t>Med</t>
  </si>
  <si>
    <t>BS, MB, PJ, A</t>
  </si>
  <si>
    <t>NRCS Plant Guide</t>
  </si>
  <si>
    <t>https://plants.sc.egov.usda.gov/plantguide/pdf/pg_acne9.pdf</t>
  </si>
  <si>
    <t>https://plants.sc.egov.usda.gov/plantguide/pdf/pg_achy.pdf</t>
  </si>
  <si>
    <t>0.25</t>
  </si>
  <si>
    <t>WM, R</t>
  </si>
  <si>
    <t>https://plants.sc.egov.usda.gov/plantguide/pdf/pg_aggi2.pdf</t>
  </si>
  <si>
    <t>20-W*</t>
  </si>
  <si>
    <t>Low</t>
  </si>
  <si>
    <t>9-10</t>
  </si>
  <si>
    <t>0.25-1</t>
  </si>
  <si>
    <t>https://plants.sc.egov.usda.gov/plantguide/pdf/pg_agcr.pdf</t>
  </si>
  <si>
    <t>BG, CB, SDS, BS, PJ, PP</t>
  </si>
  <si>
    <t>SDS, BS, PJ</t>
  </si>
  <si>
    <t>https://plants.sc.egov.usda.gov/plantguide/pdf/pg_agfr.pdf</t>
  </si>
  <si>
    <t>Pascopyrum smithii</t>
  </si>
  <si>
    <t xml:space="preserve">D </t>
  </si>
  <si>
    <t>0.5-0.75</t>
  </si>
  <si>
    <t>Upland Game/Waterfowl</t>
  </si>
  <si>
    <t>https://plants.usda.gov/plantguide/pdf/pg_pasm.pdf</t>
  </si>
  <si>
    <t>https://plants.usda.gov/plantguide/pdf/pg_alar.pdf</t>
  </si>
  <si>
    <t>Seeding Season</t>
  </si>
  <si>
    <t>SPR/SUM</t>
  </si>
  <si>
    <t>0.5</t>
  </si>
  <si>
    <t>0.25-0.75</t>
  </si>
  <si>
    <t>DS, BS, PJ, PP</t>
  </si>
  <si>
    <t>https://plants.usda.gov/plantguide/pdf/pg_bocu.pdf</t>
  </si>
  <si>
    <t>F/SPR</t>
  </si>
  <si>
    <t>SDS, DS, BS, PJ, PP</t>
  </si>
  <si>
    <t>https://plants.usda.gov/plantguide/pdf/pg_bogr2.pdf</t>
  </si>
  <si>
    <t>https://plants.usda.gov/plantguide/pdf/pg_brbi2.pdf</t>
  </si>
  <si>
    <t>BS, MB, A, SA</t>
  </si>
  <si>
    <t>https://plants.usda.gov/plantguide/pdf/pg_brma4.pdf</t>
  </si>
  <si>
    <t>DS</t>
  </si>
  <si>
    <t>https://plants.usda.gov/plantguide/pdf/pg_boda2.pdf</t>
  </si>
  <si>
    <t>https://plants.usda.gov/plantguide/pdf/pg_caca4.pdf</t>
  </si>
  <si>
    <t>BS, MB, A, PP</t>
  </si>
  <si>
    <t>https://plants.usda.gov/plantguide/pdf/pg_dagl.pdf</t>
  </si>
  <si>
    <t>https://plants.usda.gov/plantguide/pdf/pg_disp.pdf</t>
  </si>
  <si>
    <t>https://plants.usda.gov/plantguide/pdf/pg_elda3.pdf</t>
  </si>
  <si>
    <t>SDS, DS, BS, PJ, MB, PP, A</t>
  </si>
  <si>
    <t>https://plants.usda.gov/plantguide/pdf/pg_elel5.pdf</t>
  </si>
  <si>
    <t>MB, A, PP</t>
  </si>
  <si>
    <t>https://plants.usda.gov/plantguide/pdf/pg_elgl.pdf</t>
  </si>
  <si>
    <t>SDS, BS, PJ, MB, A</t>
  </si>
  <si>
    <t>https://www.nrcs.usda.gov/Internet/FSE_PLANTMATERIALS/publications/idpmcpg11637.pdf</t>
  </si>
  <si>
    <t>https://plants.usda.gov/plantguide/pdf/pg_ellap.pdf</t>
  </si>
  <si>
    <t>BS, PJ, MB, PP, A</t>
  </si>
  <si>
    <t>https://plants.usda.gov/plantguide/pdf/pg_elmu3.pdf</t>
  </si>
  <si>
    <t>SDS, DS, BS, PJ</t>
  </si>
  <si>
    <t>https://plants.usda.gov/plantguide/pdf/pg_eltr7.pdf</t>
  </si>
  <si>
    <t>DS, BS, PJ</t>
  </si>
  <si>
    <t>BS, A, PP</t>
  </si>
  <si>
    <t>https://plants.usda.gov/plantguide/pdf/pg_feid.pdf</t>
  </si>
  <si>
    <t>https://plants.usda.gov/plantguide/pdf/pg_feov.pdf</t>
  </si>
  <si>
    <t>SDS, DS, BS, PJ, MB</t>
  </si>
  <si>
    <t>https://plants.usda.gov/plantguide/pdf/pg_heco26.pdf</t>
  </si>
  <si>
    <t>Hesperostipa comata</t>
  </si>
  <si>
    <t>BS, MB, PJ</t>
  </si>
  <si>
    <t>https://plants.usda.gov/plantguide/pdf/pg_koma.pdf</t>
  </si>
  <si>
    <t>BS, PJ, MB, A, PP</t>
  </si>
  <si>
    <t>https://plants.usda.gov/plantguide/pdf/pg_leci4.pdf</t>
  </si>
  <si>
    <t>Fire Tolerant</t>
  </si>
  <si>
    <t>SM, SDS, PJ</t>
  </si>
  <si>
    <t>https://plants.usda.gov/plantguide/pdf/pg_letr5.pdf</t>
  </si>
  <si>
    <t>WM, SM, BS, PJ</t>
  </si>
  <si>
    <t>G, BS</t>
  </si>
  <si>
    <t>PJ - Pinyon-Juniper; MB - Mountain Brush; BS - Big Sagebrush; BG - Black Greasewood; SDS- Salt Desert Shrub; BB - Blackbrush; IS - Inland Saltgrass; A - Aspen; SA - Subalpine; WM - Wet Meadows; CB - Creosote Bush; PP - Ponderosa Pine; R - Riparian; DS - Desert Shrub; SM - Salt Meadow; G-Grass</t>
  </si>
  <si>
    <t>https://plants.usda.gov/plantguide/pdf/pg_navi4.pdf</t>
  </si>
  <si>
    <t>https://plants.usda.gov/plantguide/pdf/pg_phar3.pdf</t>
  </si>
  <si>
    <t>WM, A</t>
  </si>
  <si>
    <t>https://plants.usda.gov/plantguide/pdf/pg_phpr3.pdf</t>
  </si>
  <si>
    <t>SDS, CB, DS, BS, PJ</t>
  </si>
  <si>
    <t>https://plants.usda.gov/plantguide/pdf/pg_plja.pdf</t>
  </si>
  <si>
    <t>Palatability/Use</t>
  </si>
  <si>
    <t>BS, PJ, MB, A</t>
  </si>
  <si>
    <t>https://plants.usda.gov/plantguide/pdf/pg_pose.pdf</t>
  </si>
  <si>
    <t>BS, PJ, MB, PP</t>
  </si>
  <si>
    <t>https://plants.usda.gov/plantguide/pdf/pg_pofe.pdf</t>
  </si>
  <si>
    <t>https://plants.usda.gov/plantguide/pdf/pg_psju3.pdf</t>
  </si>
  <si>
    <t>M-D</t>
  </si>
  <si>
    <t>https://plants.usda.gov/plantguide/pdf/pg_pssps.pdf</t>
  </si>
  <si>
    <t>SM, WM, R</t>
  </si>
  <si>
    <t>https://plants.usda.gov/factsheet/pdf/fs_sece.pdf</t>
  </si>
  <si>
    <t>https://plants.usda.gov/plantguide/pdf/cs_spai.pdf</t>
  </si>
  <si>
    <t>https://plants.usda.gov/plantguide/pdf/pg_spcr.pdf</t>
  </si>
  <si>
    <t>0.25-0.8</t>
  </si>
  <si>
    <t>BS, MB, PJ, PP, A</t>
  </si>
  <si>
    <t>SDS, DS, BS</t>
  </si>
  <si>
    <t>https://plants.usda.gov/plantguide/pdf/pg_thin6.pdf</t>
  </si>
  <si>
    <t>https://www.nrcs.usda.gov/Internet/FSE_PLANTMATERIALS/publications/mtpmctn11273.pdf</t>
  </si>
  <si>
    <t>https://plants.usda.gov/plantguide/pdf/pg_thpo7.pdf</t>
  </si>
  <si>
    <t>SDS, SM, DS</t>
  </si>
  <si>
    <t>Fibrours, Tap, Rhizomatous Root</t>
  </si>
  <si>
    <t>https://plants.usda.gov/plantguide/pdf/cs_acmi2.pdf</t>
  </si>
  <si>
    <t>https://plants.usda.gov/plantguide/pdf/pg_asci4.pdf</t>
  </si>
  <si>
    <t>BS, PJ, PP</t>
  </si>
  <si>
    <t>https://plants.usda.gov/java/charProfile?symbol=ASFI</t>
  </si>
  <si>
    <t>https://plants.usda.gov/plantguide/pdf/pg_basa3.pdf</t>
  </si>
  <si>
    <t>Insects</t>
  </si>
  <si>
    <t>https://plants.usda.gov/plantguide/pdf/pg_cllu2.pdf</t>
  </si>
  <si>
    <t>https://www.nrcs.usda.gov/Internet/FSE_PLANTMATERIALS/publications/mtpmctn12314.pdf</t>
  </si>
  <si>
    <t>Nitrogen Fixing</t>
  </si>
  <si>
    <t>https://plants.usda.gov/plantguide/pdf/pg_dapu5.pdf</t>
  </si>
  <si>
    <t>https://plants.usda.gov/plantguide/pdf/pg_dase3.pdf</t>
  </si>
  <si>
    <t>BS, PJ, MB</t>
  </si>
  <si>
    <t>https://plants.usda.gov/plantguide/pdf/pg_erum.pdf</t>
  </si>
  <si>
    <t>MB, A</t>
  </si>
  <si>
    <t>https://plants.usda.gov/plantguide/pdf/pg_gevi2.pdf</t>
  </si>
  <si>
    <t>https://plants.usda.gov/plantguide/pdf/cs_hean3.pdf</t>
  </si>
  <si>
    <t>https://plants.usda.gov/plantguide/pdf/pg_hebo.pdf</t>
  </si>
  <si>
    <t>0.15-0.25</t>
  </si>
  <si>
    <t>https://plants.usda.gov/plantguide/pdf/pg_lile3.pdf</t>
  </si>
  <si>
    <t>https://plants.usda.gov/plantguide/pdf/pg_lipe2.pdf</t>
  </si>
  <si>
    <t>Cracked Corn</t>
  </si>
  <si>
    <t>SUM</t>
  </si>
  <si>
    <t>Sagebrush, Mountain Big</t>
  </si>
  <si>
    <t>Sagebrush, Wyoming Big</t>
  </si>
  <si>
    <t>Sacaton, Alkali</t>
  </si>
  <si>
    <t>Bluegrass, Nevada</t>
  </si>
  <si>
    <t>Pone</t>
  </si>
  <si>
    <t>Poa nevedensis</t>
  </si>
  <si>
    <t>Opportunity</t>
  </si>
  <si>
    <t>Flower, Blanket</t>
  </si>
  <si>
    <t>Gaar</t>
  </si>
  <si>
    <t>Gaillardia aristata</t>
  </si>
  <si>
    <t>Globemallow, Small-leaf</t>
  </si>
  <si>
    <t>Sppa</t>
  </si>
  <si>
    <t>Sphaeralcea parvifolia</t>
  </si>
  <si>
    <t>Hemu</t>
  </si>
  <si>
    <t>Heliomeris multiflora</t>
  </si>
  <si>
    <t>Juar</t>
  </si>
  <si>
    <t>Juncus arcticus</t>
  </si>
  <si>
    <t>Rush, Arctic</t>
  </si>
  <si>
    <t>Saltbrush, Shadscale</t>
  </si>
  <si>
    <t>Wheatgrass, Sterile</t>
  </si>
  <si>
    <t>Trag</t>
  </si>
  <si>
    <t>Triticoagropryon</t>
  </si>
  <si>
    <t>Prices are current as of January, 2019.  Prices change as new inventory is received.</t>
  </si>
  <si>
    <t>West Raven Fire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</si>
</sst>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0_);[Red]\(0\)"/>
    <numFmt numFmtId="166" formatCode="0.0000"/>
    <numFmt numFmtId="167" formatCode="&quot;$&quot;#,##0\ ;\(&quot;$&quot;#,##0\)"/>
    <numFmt numFmtId="168" formatCode="&quot;$&quot;#,##0.00\ ;\(&quot;$&quot;#,##0.00\)"/>
    <numFmt numFmtId="169" formatCode="&quot;$&quot;#,##0"/>
  </numFmts>
  <fonts count="17" x14ac:knownFonts="1">
    <font>
      <sz val="10"/>
      <name val="Arial"/>
    </font>
    <font>
      <sz val="10"/>
      <name val="Arial"/>
    </font>
    <font>
      <sz val="10"/>
      <name val="Arial"/>
      <family val="2"/>
    </font>
    <font>
      <b/>
      <sz val="10"/>
      <name val="Arial"/>
      <family val="2"/>
    </font>
    <font>
      <sz val="8"/>
      <name val="Arial"/>
      <family val="2"/>
    </font>
    <font>
      <b/>
      <sz val="10"/>
      <color indexed="10"/>
      <name val="Arial"/>
      <family val="2"/>
    </font>
    <font>
      <vertAlign val="superscript"/>
      <sz val="10"/>
      <name val="Arial"/>
      <family val="2"/>
    </font>
    <font>
      <b/>
      <sz val="10"/>
      <name val="Times New Roman"/>
      <family val="1"/>
    </font>
    <font>
      <sz val="10"/>
      <name val="Times New Roman"/>
      <family val="1"/>
    </font>
    <font>
      <sz val="10"/>
      <color indexed="10"/>
      <name val="Arial"/>
      <family val="2"/>
    </font>
    <font>
      <b/>
      <sz val="18"/>
      <name val="Arial"/>
      <family val="2"/>
    </font>
    <font>
      <b/>
      <sz val="12"/>
      <name val="Arial"/>
      <family val="2"/>
    </font>
    <font>
      <b/>
      <sz val="12"/>
      <color indexed="10"/>
      <name val="Arial"/>
      <family val="2"/>
    </font>
    <font>
      <sz val="10"/>
      <color rgb="FFFF0000"/>
      <name val="Arial"/>
      <family val="2"/>
    </font>
    <font>
      <i/>
      <sz val="10"/>
      <name val="Arial"/>
      <family val="2"/>
    </font>
    <font>
      <b/>
      <i/>
      <sz val="10"/>
      <name val="Arial"/>
      <family val="2"/>
    </font>
    <font>
      <u/>
      <sz val="10"/>
      <color theme="10"/>
      <name val="Arial"/>
    </font>
  </fonts>
  <fills count="12">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52"/>
        <bgColor indexed="64"/>
      </patternFill>
    </fill>
    <fill>
      <patternFill patternType="solid">
        <fgColor rgb="FF99CC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92D050"/>
        <bgColor indexed="64"/>
      </patternFill>
    </fill>
  </fills>
  <borders count="50">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style="thick">
        <color auto="1"/>
      </left>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3" fontId="2" fillId="0" borderId="0" applyFont="0" applyFill="0" applyBorder="0" applyAlignment="0" applyProtection="0"/>
    <xf numFmtId="44" fontId="1"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0"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11" fillId="0" borderId="0" applyNumberFormat="0" applyFont="0" applyFill="0" applyAlignment="0" applyProtection="0"/>
    <xf numFmtId="0" fontId="2" fillId="0" borderId="0"/>
    <xf numFmtId="0" fontId="2" fillId="0" borderId="0"/>
    <xf numFmtId="0" fontId="2" fillId="0" borderId="1" applyNumberFormat="0" applyFont="0" applyBorder="0" applyAlignment="0" applyProtection="0"/>
    <xf numFmtId="0" fontId="2" fillId="0" borderId="1" applyNumberFormat="0" applyFont="0" applyBorder="0" applyAlignment="0" applyProtection="0"/>
    <xf numFmtId="0" fontId="2" fillId="0" borderId="1" applyNumberFormat="0" applyFont="0" applyBorder="0" applyAlignment="0" applyProtection="0"/>
    <xf numFmtId="0" fontId="16" fillId="0" borderId="0" applyNumberFormat="0" applyFill="0" applyBorder="0" applyAlignment="0" applyProtection="0"/>
  </cellStyleXfs>
  <cellXfs count="292">
    <xf numFmtId="0" fontId="0" fillId="0" borderId="0" xfId="0"/>
    <xf numFmtId="0" fontId="0" fillId="0" borderId="2" xfId="0" applyBorder="1"/>
    <xf numFmtId="164" fontId="0" fillId="0" borderId="2" xfId="0" applyNumberFormat="1" applyBorder="1"/>
    <xf numFmtId="2" fontId="0" fillId="0" borderId="2" xfId="0" applyNumberFormat="1" applyBorder="1"/>
    <xf numFmtId="3" fontId="0" fillId="0" borderId="2" xfId="0" applyNumberFormat="1" applyBorder="1"/>
    <xf numFmtId="2" fontId="1" fillId="0" borderId="2" xfId="0" applyNumberFormat="1" applyFont="1" applyBorder="1"/>
    <xf numFmtId="0" fontId="0" fillId="0" borderId="3" xfId="0" applyBorder="1"/>
    <xf numFmtId="0" fontId="3" fillId="0" borderId="0" xfId="0" applyFont="1"/>
    <xf numFmtId="0" fontId="7" fillId="0" borderId="0" xfId="0" applyFont="1" applyAlignment="1">
      <alignment horizontal="center"/>
    </xf>
    <xf numFmtId="0" fontId="8" fillId="0" borderId="0" xfId="0" applyFont="1"/>
    <xf numFmtId="49" fontId="7" fillId="0" borderId="0" xfId="0" applyNumberFormat="1" applyFont="1"/>
    <xf numFmtId="0" fontId="7" fillId="0" borderId="0" xfId="0" applyFont="1"/>
    <xf numFmtId="0" fontId="8" fillId="0" borderId="0" xfId="0" applyFont="1" applyBorder="1"/>
    <xf numFmtId="0" fontId="8" fillId="0" borderId="0" xfId="0" applyFont="1" applyFill="1" applyBorder="1"/>
    <xf numFmtId="0" fontId="8" fillId="0" borderId="0" xfId="0" applyFont="1" applyAlignment="1">
      <alignment horizontal="left"/>
    </xf>
    <xf numFmtId="0" fontId="8" fillId="0" borderId="0" xfId="0" applyFont="1" applyBorder="1" applyAlignment="1">
      <alignment horizontal="left"/>
    </xf>
    <xf numFmtId="49" fontId="8" fillId="0" borderId="0" xfId="0" applyNumberFormat="1" applyFont="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xf>
    <xf numFmtId="0" fontId="0" fillId="0" borderId="4" xfId="0" applyBorder="1"/>
    <xf numFmtId="2" fontId="1" fillId="0" borderId="5" xfId="0" applyNumberFormat="1" applyFont="1" applyBorder="1"/>
    <xf numFmtId="164" fontId="0" fillId="0" borderId="5" xfId="0" applyNumberFormat="1" applyBorder="1"/>
    <xf numFmtId="3" fontId="0" fillId="0" borderId="5" xfId="0" applyNumberFormat="1" applyBorder="1"/>
    <xf numFmtId="2" fontId="0" fillId="0" borderId="5" xfId="0" applyNumberFormat="1" applyBorder="1"/>
    <xf numFmtId="164" fontId="0" fillId="0" borderId="6" xfId="0" applyNumberFormat="1" applyBorder="1"/>
    <xf numFmtId="2" fontId="1" fillId="0" borderId="8" xfId="0" applyNumberFormat="1" applyFont="1" applyBorder="1"/>
    <xf numFmtId="164" fontId="0" fillId="0" borderId="8" xfId="0" applyNumberFormat="1" applyBorder="1"/>
    <xf numFmtId="0" fontId="0" fillId="0" borderId="8" xfId="0" applyBorder="1"/>
    <xf numFmtId="3" fontId="0" fillId="0" borderId="8" xfId="0" applyNumberFormat="1" applyBorder="1"/>
    <xf numFmtId="2" fontId="0" fillId="0" borderId="8" xfId="0" applyNumberFormat="1" applyBorder="1"/>
    <xf numFmtId="0" fontId="3"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4" fontId="3" fillId="2" borderId="9"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166" fontId="3" fillId="2" borderId="9" xfId="0" applyNumberFormat="1" applyFont="1" applyFill="1" applyBorder="1" applyAlignment="1">
      <alignment horizontal="center" vertical="center" wrapText="1"/>
    </xf>
    <xf numFmtId="164" fontId="3" fillId="2" borderId="10" xfId="0" applyNumberFormat="1" applyFont="1" applyFill="1" applyBorder="1" applyAlignment="1">
      <alignment horizontal="center" vertical="center" wrapText="1"/>
    </xf>
    <xf numFmtId="0" fontId="7" fillId="0" borderId="0" xfId="0" applyFont="1" applyAlignment="1">
      <alignment horizontal="left"/>
    </xf>
    <xf numFmtId="0" fontId="2" fillId="0" borderId="0" xfId="0" applyFont="1" applyAlignment="1">
      <alignment horizontal="center"/>
    </xf>
    <xf numFmtId="0" fontId="0" fillId="0" borderId="11" xfId="0" applyBorder="1"/>
    <xf numFmtId="0" fontId="0" fillId="0" borderId="12" xfId="0" applyBorder="1"/>
    <xf numFmtId="0" fontId="5" fillId="2" borderId="13" xfId="0" applyFont="1" applyFill="1" applyBorder="1" applyAlignment="1">
      <alignment horizontal="center" vertical="center" wrapText="1"/>
    </xf>
    <xf numFmtId="0" fontId="1" fillId="0" borderId="14" xfId="0" applyFont="1" applyBorder="1" applyProtection="1">
      <protection locked="0"/>
    </xf>
    <xf numFmtId="0" fontId="0" fillId="0" borderId="15" xfId="0" applyBorder="1" applyProtection="1">
      <protection locked="0"/>
    </xf>
    <xf numFmtId="0" fontId="1" fillId="0" borderId="16" xfId="0" applyFont="1" applyBorder="1" applyProtection="1">
      <protection locked="0"/>
    </xf>
    <xf numFmtId="0" fontId="1" fillId="0" borderId="2" xfId="0" applyFont="1" applyBorder="1" applyProtection="1">
      <protection locked="0"/>
    </xf>
    <xf numFmtId="0" fontId="1" fillId="0" borderId="8" xfId="0" applyFont="1" applyBorder="1" applyProtection="1">
      <protection locked="0"/>
    </xf>
    <xf numFmtId="0" fontId="0" fillId="0" borderId="15" xfId="0" applyBorder="1"/>
    <xf numFmtId="0" fontId="0" fillId="0" borderId="17" xfId="0" applyBorder="1"/>
    <xf numFmtId="0" fontId="5" fillId="0" borderId="5" xfId="0" applyFont="1" applyBorder="1" applyAlignment="1">
      <alignment horizontal="center"/>
    </xf>
    <xf numFmtId="0" fontId="5" fillId="0" borderId="0" xfId="0" applyFont="1" applyAlignment="1">
      <alignment horizontal="right"/>
    </xf>
    <xf numFmtId="0" fontId="2" fillId="0" borderId="0" xfId="0" applyFont="1" applyFill="1" applyAlignment="1">
      <alignment horizontal="center"/>
    </xf>
    <xf numFmtId="3" fontId="2" fillId="0" borderId="0" xfId="0" applyNumberFormat="1" applyFont="1" applyFill="1" applyAlignment="1">
      <alignment horizontal="center"/>
    </xf>
    <xf numFmtId="0" fontId="2" fillId="2" borderId="0" xfId="0" applyFont="1" applyFill="1"/>
    <xf numFmtId="44" fontId="0" fillId="0" borderId="4" xfId="15" applyFont="1" applyBorder="1" applyAlignment="1">
      <alignment horizontal="right"/>
    </xf>
    <xf numFmtId="9" fontId="0" fillId="0" borderId="0" xfId="0" applyNumberFormat="1" applyFill="1" applyBorder="1"/>
    <xf numFmtId="164" fontId="0" fillId="0" borderId="0" xfId="0" applyNumberFormat="1" applyFill="1" applyBorder="1"/>
    <xf numFmtId="0" fontId="0" fillId="0" borderId="0" xfId="0" applyFill="1" applyBorder="1"/>
    <xf numFmtId="2" fontId="0" fillId="0" borderId="18" xfId="0" applyNumberFormat="1" applyBorder="1"/>
    <xf numFmtId="0" fontId="3" fillId="3" borderId="2" xfId="0" applyFont="1" applyFill="1" applyBorder="1"/>
    <xf numFmtId="3" fontId="0" fillId="0" borderId="3" xfId="0" applyNumberFormat="1" applyFill="1" applyBorder="1" applyAlignment="1">
      <alignment horizontal="right"/>
    </xf>
    <xf numFmtId="2" fontId="0" fillId="0" borderId="4" xfId="0" applyNumberFormat="1" applyBorder="1" applyAlignment="1">
      <alignment horizontal="right"/>
    </xf>
    <xf numFmtId="0" fontId="2" fillId="0" borderId="0" xfId="0" applyFont="1" applyFill="1"/>
    <xf numFmtId="164" fontId="2" fillId="0" borderId="0" xfId="0" applyNumberFormat="1" applyFont="1" applyFill="1" applyAlignment="1">
      <alignment horizontal="center"/>
    </xf>
    <xf numFmtId="0" fontId="2" fillId="0" borderId="18" xfId="0" applyFont="1" applyFill="1" applyBorder="1"/>
    <xf numFmtId="2" fontId="2" fillId="0" borderId="0" xfId="0" applyNumberFormat="1" applyFont="1" applyFill="1"/>
    <xf numFmtId="0" fontId="3" fillId="0" borderId="0" xfId="0" applyNumberFormat="1" applyFont="1" applyFill="1" applyBorder="1" applyAlignment="1" applyProtection="1"/>
    <xf numFmtId="0" fontId="5" fillId="0" borderId="0" xfId="0" applyNumberFormat="1" applyFont="1" applyFill="1" applyBorder="1" applyAlignment="1" applyProtection="1"/>
    <xf numFmtId="164" fontId="3" fillId="0" borderId="0" xfId="0" applyNumberFormat="1" applyFont="1" applyFill="1" applyAlignment="1">
      <alignment horizontal="center"/>
    </xf>
    <xf numFmtId="0" fontId="3" fillId="0" borderId="0" xfId="0" applyNumberFormat="1" applyFont="1" applyFill="1" applyBorder="1" applyAlignment="1" applyProtection="1">
      <alignment horizontal="center"/>
    </xf>
    <xf numFmtId="0" fontId="3" fillId="0" borderId="0" xfId="0" applyFont="1" applyFill="1" applyAlignment="1">
      <alignment horizontal="center"/>
    </xf>
    <xf numFmtId="3" fontId="3" fillId="0" borderId="0" xfId="0" applyNumberFormat="1" applyFont="1" applyFill="1" applyAlignment="1">
      <alignment horizontal="center"/>
    </xf>
    <xf numFmtId="0" fontId="3" fillId="0" borderId="20" xfId="0" applyNumberFormat="1" applyFont="1" applyFill="1" applyBorder="1" applyAlignment="1" applyProtection="1"/>
    <xf numFmtId="2" fontId="3" fillId="0" borderId="0" xfId="0" applyNumberFormat="1" applyFont="1" applyFill="1" applyAlignment="1"/>
    <xf numFmtId="0" fontId="2" fillId="4" borderId="0" xfId="0" applyFont="1" applyFill="1"/>
    <xf numFmtId="0" fontId="2" fillId="3" borderId="0" xfId="0" applyFont="1" applyFill="1"/>
    <xf numFmtId="0" fontId="3" fillId="0" borderId="0" xfId="0" applyFont="1" applyFill="1" applyBorder="1" applyAlignment="1"/>
    <xf numFmtId="164" fontId="3" fillId="0" borderId="0" xfId="0" applyNumberFormat="1" applyFont="1" applyFill="1" applyBorder="1" applyAlignment="1">
      <alignment horizontal="center"/>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3" fillId="0" borderId="20" xfId="0" applyFont="1" applyFill="1" applyBorder="1" applyAlignment="1"/>
    <xf numFmtId="2" fontId="3" fillId="0" borderId="0" xfId="0" applyNumberFormat="1" applyFont="1" applyFill="1" applyBorder="1" applyAlignment="1"/>
    <xf numFmtId="0" fontId="2" fillId="0" borderId="0" xfId="0" applyFont="1" applyFill="1" applyBorder="1"/>
    <xf numFmtId="0" fontId="3" fillId="0" borderId="21" xfId="0" applyFont="1" applyFill="1" applyBorder="1" applyAlignment="1">
      <alignment horizontal="left" textRotation="90" wrapText="1"/>
    </xf>
    <xf numFmtId="164" fontId="3" fillId="0" borderId="21" xfId="0" applyNumberFormat="1" applyFont="1" applyFill="1" applyBorder="1" applyAlignment="1">
      <alignment horizontal="left" textRotation="90" wrapText="1"/>
    </xf>
    <xf numFmtId="3" fontId="3" fillId="0" borderId="21" xfId="0" applyNumberFormat="1" applyFont="1" applyFill="1" applyBorder="1" applyAlignment="1">
      <alignment horizontal="left" textRotation="90" wrapText="1"/>
    </xf>
    <xf numFmtId="0" fontId="3" fillId="0" borderId="8" xfId="0" applyFont="1" applyFill="1" applyBorder="1" applyAlignment="1">
      <alignment horizontal="left" textRotation="90" wrapText="1"/>
    </xf>
    <xf numFmtId="2" fontId="3" fillId="0" borderId="21" xfId="0" applyNumberFormat="1" applyFont="1" applyFill="1" applyBorder="1" applyAlignment="1">
      <alignment horizontal="left" textRotation="90" wrapText="1"/>
    </xf>
    <xf numFmtId="0" fontId="3" fillId="0" borderId="21" xfId="0" applyFont="1" applyFill="1" applyBorder="1"/>
    <xf numFmtId="7" fontId="2" fillId="2" borderId="0" xfId="0" applyNumberFormat="1" applyFont="1" applyFill="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2" borderId="20" xfId="0" applyFont="1" applyFill="1" applyBorder="1"/>
    <xf numFmtId="2" fontId="2" fillId="2" borderId="0" xfId="0" applyNumberFormat="1" applyFont="1" applyFill="1"/>
    <xf numFmtId="165" fontId="2" fillId="2" borderId="0" xfId="0" applyNumberFormat="1" applyFont="1" applyFill="1"/>
    <xf numFmtId="7" fontId="2" fillId="0" borderId="0" xfId="0" applyNumberFormat="1" applyFont="1" applyFill="1" applyAlignment="1">
      <alignment horizontal="center"/>
    </xf>
    <xf numFmtId="0" fontId="2" fillId="0" borderId="20" xfId="0" applyFont="1" applyFill="1" applyBorder="1"/>
    <xf numFmtId="165" fontId="2" fillId="0" borderId="0" xfId="0" applyNumberFormat="1" applyFont="1" applyFill="1"/>
    <xf numFmtId="0" fontId="2" fillId="6" borderId="0" xfId="0" applyFont="1" applyFill="1"/>
    <xf numFmtId="7" fontId="2" fillId="6" borderId="0" xfId="0" applyNumberFormat="1" applyFont="1" applyFill="1" applyAlignment="1">
      <alignment horizontal="center"/>
    </xf>
    <xf numFmtId="0" fontId="2" fillId="6" borderId="0" xfId="0" applyFont="1" applyFill="1" applyAlignment="1">
      <alignment horizontal="center"/>
    </xf>
    <xf numFmtId="3" fontId="2" fillId="6" borderId="0" xfId="0" applyNumberFormat="1" applyFont="1" applyFill="1" applyAlignment="1">
      <alignment horizontal="center"/>
    </xf>
    <xf numFmtId="0" fontId="2" fillId="6" borderId="20" xfId="0" applyFont="1" applyFill="1" applyBorder="1"/>
    <xf numFmtId="2" fontId="2" fillId="6" borderId="0" xfId="0" applyNumberFormat="1" applyFont="1" applyFill="1"/>
    <xf numFmtId="165" fontId="2" fillId="6" borderId="0" xfId="0" applyNumberFormat="1" applyFont="1" applyFill="1"/>
    <xf numFmtId="164" fontId="2" fillId="4" borderId="0" xfId="0" applyNumberFormat="1" applyFont="1" applyFill="1" applyAlignment="1">
      <alignment horizontal="center"/>
    </xf>
    <xf numFmtId="0" fontId="2" fillId="0" borderId="0" xfId="0" quotePrefix="1" applyFont="1" applyFill="1"/>
    <xf numFmtId="7" fontId="2" fillId="3" borderId="0" xfId="0" applyNumberFormat="1" applyFont="1" applyFill="1" applyAlignment="1">
      <alignment horizontal="center"/>
    </xf>
    <xf numFmtId="0" fontId="2" fillId="3" borderId="0" xfId="0" applyFont="1" applyFill="1" applyAlignment="1">
      <alignment horizontal="center"/>
    </xf>
    <xf numFmtId="3" fontId="2" fillId="3" borderId="0" xfId="0" applyNumberFormat="1" applyFont="1" applyFill="1" applyAlignment="1">
      <alignment horizontal="center"/>
    </xf>
    <xf numFmtId="0" fontId="2" fillId="3" borderId="20" xfId="0" applyFont="1" applyFill="1" applyBorder="1"/>
    <xf numFmtId="2" fontId="2" fillId="3" borderId="0" xfId="0" applyNumberFormat="1" applyFont="1" applyFill="1"/>
    <xf numFmtId="165" fontId="2" fillId="3" borderId="0" xfId="0" applyNumberFormat="1" applyFont="1" applyFill="1"/>
    <xf numFmtId="0" fontId="2" fillId="2" borderId="0" xfId="0" applyNumberFormat="1" applyFont="1" applyFill="1" applyBorder="1" applyAlignment="1" applyProtection="1">
      <alignment horizontal="center"/>
    </xf>
    <xf numFmtId="0" fontId="2" fillId="2" borderId="20" xfId="0" applyNumberFormat="1" applyFont="1" applyFill="1" applyBorder="1" applyAlignment="1" applyProtection="1"/>
    <xf numFmtId="164" fontId="2" fillId="0" borderId="0" xfId="0" applyNumberFormat="1" applyFont="1" applyFill="1" applyBorder="1" applyAlignment="1">
      <alignment horizontal="center"/>
    </xf>
    <xf numFmtId="49" fontId="2" fillId="0" borderId="0" xfId="0" applyNumberFormat="1" applyFont="1" applyFill="1"/>
    <xf numFmtId="0" fontId="2" fillId="0" borderId="0" xfId="0" applyNumberFormat="1" applyFont="1" applyFill="1" applyBorder="1" applyAlignment="1" applyProtection="1"/>
    <xf numFmtId="0" fontId="2" fillId="0" borderId="0" xfId="0" applyNumberFormat="1" applyFont="1" applyFill="1" applyBorder="1" applyAlignment="1" applyProtection="1">
      <alignment horizontal="center"/>
    </xf>
    <xf numFmtId="0" fontId="2" fillId="0" borderId="0" xfId="0" applyFont="1"/>
    <xf numFmtId="7" fontId="2" fillId="0" borderId="0" xfId="0" applyNumberFormat="1" applyFont="1" applyAlignment="1">
      <alignment horizontal="center"/>
    </xf>
    <xf numFmtId="3" fontId="2" fillId="0" borderId="0" xfId="0" applyNumberFormat="1" applyFont="1" applyAlignment="1">
      <alignment horizontal="center"/>
    </xf>
    <xf numFmtId="0" fontId="2" fillId="7" borderId="0" xfId="0" applyFont="1" applyFill="1"/>
    <xf numFmtId="164" fontId="2" fillId="7" borderId="0" xfId="0" applyNumberFormat="1" applyFont="1" applyFill="1" applyAlignment="1">
      <alignment horizontal="center"/>
    </xf>
    <xf numFmtId="0" fontId="2" fillId="7" borderId="0" xfId="0" applyFont="1" applyFill="1" applyAlignment="1">
      <alignment horizontal="center"/>
    </xf>
    <xf numFmtId="3" fontId="2" fillId="7" borderId="0" xfId="0" applyNumberFormat="1" applyFont="1" applyFill="1" applyAlignment="1">
      <alignment horizontal="center"/>
    </xf>
    <xf numFmtId="0" fontId="2" fillId="7" borderId="20" xfId="0" applyFont="1" applyFill="1" applyBorder="1"/>
    <xf numFmtId="2" fontId="2" fillId="7" borderId="0" xfId="0" applyNumberFormat="1" applyFont="1" applyFill="1"/>
    <xf numFmtId="165" fontId="2" fillId="7" borderId="0" xfId="0" applyNumberFormat="1" applyFont="1" applyFill="1"/>
    <xf numFmtId="164" fontId="2" fillId="0" borderId="0" xfId="0" applyNumberFormat="1" applyFont="1" applyAlignment="1">
      <alignment horizontal="center"/>
    </xf>
    <xf numFmtId="3" fontId="2" fillId="3" borderId="22" xfId="0" applyNumberFormat="1" applyFont="1" applyFill="1" applyBorder="1" applyAlignment="1">
      <alignment horizontal="center"/>
    </xf>
    <xf numFmtId="1" fontId="2" fillId="0" borderId="0" xfId="0" applyNumberFormat="1" applyFont="1" applyFill="1"/>
    <xf numFmtId="0" fontId="2" fillId="8" borderId="0" xfId="0" applyFont="1" applyFill="1"/>
    <xf numFmtId="7" fontId="2" fillId="8" borderId="0" xfId="0" applyNumberFormat="1" applyFont="1" applyFill="1" applyAlignment="1">
      <alignment horizontal="center"/>
    </xf>
    <xf numFmtId="0" fontId="2" fillId="8" borderId="0" xfId="0" applyFont="1" applyFill="1" applyAlignment="1">
      <alignment horizontal="center"/>
    </xf>
    <xf numFmtId="3" fontId="2" fillId="8" borderId="0" xfId="0" applyNumberFormat="1" applyFont="1" applyFill="1" applyAlignment="1">
      <alignment horizontal="center"/>
    </xf>
    <xf numFmtId="0" fontId="2" fillId="8" borderId="20" xfId="0" applyFont="1" applyFill="1" applyBorder="1"/>
    <xf numFmtId="2" fontId="2" fillId="8" borderId="0" xfId="0" applyNumberFormat="1" applyFont="1" applyFill="1"/>
    <xf numFmtId="7" fontId="2" fillId="7" borderId="0" xfId="0" applyNumberFormat="1" applyFont="1" applyFill="1" applyAlignment="1">
      <alignment horizontal="center"/>
    </xf>
    <xf numFmtId="0" fontId="13" fillId="2" borderId="0" xfId="0" applyFont="1" applyFill="1"/>
    <xf numFmtId="0" fontId="13" fillId="0" borderId="20" xfId="0" applyFont="1" applyFill="1" applyBorder="1"/>
    <xf numFmtId="0" fontId="13" fillId="0" borderId="0" xfId="0" applyFont="1" applyFill="1"/>
    <xf numFmtId="165" fontId="13" fillId="3" borderId="0" xfId="0" applyNumberFormat="1" applyFont="1" applyFill="1"/>
    <xf numFmtId="2" fontId="13" fillId="7" borderId="0" xfId="0" applyNumberFormat="1" applyFont="1" applyFill="1"/>
    <xf numFmtId="2" fontId="13" fillId="0" borderId="0" xfId="0" applyNumberFormat="1" applyFont="1" applyFill="1"/>
    <xf numFmtId="0" fontId="13" fillId="7" borderId="0" xfId="0" applyFont="1" applyFill="1"/>
    <xf numFmtId="0" fontId="13" fillId="3" borderId="0" xfId="0" applyFont="1" applyFill="1"/>
    <xf numFmtId="0" fontId="13" fillId="7" borderId="20" xfId="0" applyFont="1" applyFill="1" applyBorder="1"/>
    <xf numFmtId="2" fontId="13" fillId="3" borderId="0" xfId="0" applyNumberFormat="1" applyFont="1" applyFill="1"/>
    <xf numFmtId="165" fontId="13" fillId="0" borderId="0" xfId="0" applyNumberFormat="1" applyFont="1" applyFill="1"/>
    <xf numFmtId="0" fontId="13" fillId="3" borderId="20" xfId="0" applyFont="1" applyFill="1" applyBorder="1"/>
    <xf numFmtId="0" fontId="2" fillId="0" borderId="0" xfId="49" applyFont="1" applyFill="1"/>
    <xf numFmtId="164" fontId="2" fillId="0" borderId="0" xfId="49" applyNumberFormat="1" applyFont="1" applyFill="1" applyAlignment="1">
      <alignment horizontal="center"/>
    </xf>
    <xf numFmtId="7" fontId="2" fillId="0" borderId="0" xfId="49" applyNumberFormat="1" applyFont="1" applyFill="1" applyAlignment="1">
      <alignment horizontal="center"/>
    </xf>
    <xf numFmtId="0" fontId="2" fillId="0" borderId="0" xfId="49" applyFont="1" applyFill="1" applyAlignment="1">
      <alignment horizontal="center"/>
    </xf>
    <xf numFmtId="3" fontId="2" fillId="0" borderId="0" xfId="49" applyNumberFormat="1" applyFont="1" applyFill="1" applyAlignment="1">
      <alignment horizontal="center"/>
    </xf>
    <xf numFmtId="2" fontId="2" fillId="0" borderId="0" xfId="49" applyNumberFormat="1" applyFont="1" applyFill="1"/>
    <xf numFmtId="0" fontId="2" fillId="9" borderId="23" xfId="0" applyFont="1" applyFill="1" applyBorder="1" applyAlignment="1" applyProtection="1">
      <alignment horizontal="center" vertical="center"/>
      <protection locked="0"/>
    </xf>
    <xf numFmtId="0" fontId="2" fillId="9" borderId="8" xfId="0" applyFont="1" applyFill="1" applyBorder="1" applyAlignment="1" applyProtection="1">
      <alignment horizontal="center" vertical="center"/>
      <protection locked="0"/>
    </xf>
    <xf numFmtId="3" fontId="2" fillId="9" borderId="8" xfId="0" applyNumberFormat="1" applyFont="1" applyFill="1" applyBorder="1" applyAlignment="1" applyProtection="1">
      <alignment horizontal="center" vertical="center"/>
      <protection locked="0"/>
    </xf>
    <xf numFmtId="6" fontId="2" fillId="9" borderId="8" xfId="0" applyNumberFormat="1" applyFont="1" applyFill="1" applyBorder="1" applyAlignment="1" applyProtection="1">
      <alignment horizontal="center" vertical="center"/>
      <protection locked="0"/>
    </xf>
    <xf numFmtId="0" fontId="1" fillId="9" borderId="24" xfId="0" applyFont="1" applyFill="1" applyBorder="1" applyProtection="1">
      <protection locked="0"/>
    </xf>
    <xf numFmtId="0" fontId="1" fillId="9" borderId="23" xfId="0" applyFont="1" applyFill="1" applyBorder="1" applyProtection="1">
      <protection locked="0"/>
    </xf>
    <xf numFmtId="0" fontId="1" fillId="9" borderId="25" xfId="0" applyFont="1" applyFill="1" applyBorder="1" applyProtection="1">
      <protection locked="0"/>
    </xf>
    <xf numFmtId="0" fontId="1" fillId="9" borderId="26" xfId="0" applyFont="1" applyFill="1" applyBorder="1" applyProtection="1">
      <protection locked="0"/>
    </xf>
    <xf numFmtId="0" fontId="12" fillId="0" borderId="0" xfId="0" applyNumberFormat="1" applyFont="1" applyFill="1" applyBorder="1" applyAlignment="1" applyProtection="1"/>
    <xf numFmtId="0" fontId="2" fillId="0" borderId="20" xfId="0" applyNumberFormat="1" applyFont="1" applyFill="1" applyBorder="1" applyAlignment="1" applyProtection="1"/>
    <xf numFmtId="0" fontId="0" fillId="0" borderId="12" xfId="0" applyBorder="1" applyAlignment="1">
      <alignment wrapText="1"/>
    </xf>
    <xf numFmtId="0" fontId="0" fillId="0" borderId="12" xfId="0" applyBorder="1" applyAlignment="1">
      <alignment horizontal="left"/>
    </xf>
    <xf numFmtId="0" fontId="2" fillId="5" borderId="0" xfId="0" applyFont="1" applyFill="1" applyAlignment="1">
      <alignment horizontal="center"/>
    </xf>
    <xf numFmtId="0" fontId="2" fillId="10" borderId="0" xfId="0" applyFont="1" applyFill="1"/>
    <xf numFmtId="7" fontId="2" fillId="10" borderId="0" xfId="0" applyNumberFormat="1" applyFont="1" applyFill="1" applyAlignment="1">
      <alignment horizontal="center"/>
    </xf>
    <xf numFmtId="0" fontId="2" fillId="10" borderId="0" xfId="0" applyFont="1" applyFill="1" applyAlignment="1">
      <alignment horizontal="center"/>
    </xf>
    <xf numFmtId="3" fontId="2" fillId="10" borderId="0" xfId="0" applyNumberFormat="1" applyFont="1" applyFill="1" applyAlignment="1">
      <alignment horizontal="center"/>
    </xf>
    <xf numFmtId="0" fontId="2" fillId="10" borderId="20" xfId="0" applyFont="1" applyFill="1" applyBorder="1"/>
    <xf numFmtId="2" fontId="2" fillId="10" borderId="0" xfId="0" applyNumberFormat="1" applyFont="1" applyFill="1"/>
    <xf numFmtId="165" fontId="2" fillId="10" borderId="0" xfId="0" applyNumberFormat="1" applyFont="1" applyFill="1"/>
    <xf numFmtId="0" fontId="14" fillId="0" borderId="0" xfId="0" applyFont="1" applyFill="1"/>
    <xf numFmtId="0" fontId="15" fillId="0" borderId="0" xfId="0" applyNumberFormat="1" applyFont="1" applyFill="1" applyBorder="1" applyAlignment="1" applyProtection="1"/>
    <xf numFmtId="0" fontId="15" fillId="0" borderId="0" xfId="0" applyFont="1" applyFill="1" applyBorder="1" applyAlignment="1"/>
    <xf numFmtId="0" fontId="15" fillId="0" borderId="21" xfId="0" applyFont="1" applyFill="1" applyBorder="1" applyAlignment="1">
      <alignment horizontal="left" textRotation="90" wrapText="1"/>
    </xf>
    <xf numFmtId="0" fontId="14" fillId="2" borderId="0" xfId="0" applyFont="1" applyFill="1"/>
    <xf numFmtId="0" fontId="14" fillId="10" borderId="0" xfId="0" applyFont="1" applyFill="1"/>
    <xf numFmtId="0" fontId="14" fillId="6" borderId="0" xfId="0" applyFont="1" applyFill="1"/>
    <xf numFmtId="0" fontId="14" fillId="4" borderId="0" xfId="0" applyFont="1" applyFill="1"/>
    <xf numFmtId="0" fontId="14" fillId="3" borderId="0" xfId="0" applyFont="1" applyFill="1"/>
    <xf numFmtId="0" fontId="14" fillId="0" borderId="0" xfId="0" applyNumberFormat="1" applyFont="1" applyFill="1" applyBorder="1" applyAlignment="1" applyProtection="1"/>
    <xf numFmtId="0" fontId="14" fillId="7" borderId="0" xfId="0" applyNumberFormat="1" applyFont="1" applyFill="1" applyBorder="1" applyAlignment="1" applyProtection="1"/>
    <xf numFmtId="0" fontId="14" fillId="0" borderId="0" xfId="0" applyFont="1"/>
    <xf numFmtId="0" fontId="14" fillId="8" borderId="0" xfId="0" applyFont="1" applyFill="1"/>
    <xf numFmtId="0" fontId="14" fillId="7" borderId="0" xfId="0" applyFont="1" applyFill="1"/>
    <xf numFmtId="1" fontId="14" fillId="0" borderId="0" xfId="0" applyNumberFormat="1" applyFont="1" applyFill="1"/>
    <xf numFmtId="169" fontId="3" fillId="3" borderId="2" xfId="0" applyNumberFormat="1" applyFont="1" applyFill="1" applyBorder="1"/>
    <xf numFmtId="169" fontId="0" fillId="0" borderId="7" xfId="0" applyNumberFormat="1" applyBorder="1"/>
    <xf numFmtId="169" fontId="0" fillId="0" borderId="19" xfId="0" applyNumberFormat="1" applyBorder="1"/>
    <xf numFmtId="3" fontId="2" fillId="3" borderId="0" xfId="0" applyNumberFormat="1" applyFont="1" applyFill="1" applyBorder="1" applyAlignment="1">
      <alignment horizontal="center"/>
    </xf>
    <xf numFmtId="3" fontId="2" fillId="2" borderId="22" xfId="0" applyNumberFormat="1" applyFont="1" applyFill="1" applyBorder="1" applyAlignment="1">
      <alignment horizontal="center"/>
    </xf>
    <xf numFmtId="0" fontId="0" fillId="0" borderId="0" xfId="0" applyFill="1"/>
    <xf numFmtId="0" fontId="0" fillId="0" borderId="0" xfId="0" applyAlignment="1">
      <alignment horizontal="center"/>
    </xf>
    <xf numFmtId="49" fontId="0" fillId="0" borderId="0" xfId="0" applyNumberFormat="1" applyAlignment="1">
      <alignment horizontal="center"/>
    </xf>
    <xf numFmtId="0" fontId="2" fillId="0" borderId="17" xfId="0" applyFont="1" applyFill="1" applyBorder="1" applyAlignment="1">
      <alignment horizontal="left" textRotation="90" wrapText="1"/>
    </xf>
    <xf numFmtId="0" fontId="2" fillId="0" borderId="4" xfId="0" applyFont="1" applyFill="1" applyBorder="1" applyAlignment="1">
      <alignment horizontal="left" textRotation="90" wrapText="1"/>
    </xf>
    <xf numFmtId="0" fontId="14" fillId="0" borderId="4" xfId="0" applyFont="1" applyFill="1" applyBorder="1" applyAlignment="1">
      <alignment horizontal="left" textRotation="90" wrapText="1"/>
    </xf>
    <xf numFmtId="0" fontId="2" fillId="0" borderId="47" xfId="0" applyFont="1" applyFill="1" applyBorder="1" applyAlignment="1">
      <alignment horizontal="left" textRotation="90" wrapText="1"/>
    </xf>
    <xf numFmtId="0" fontId="0" fillId="0" borderId="48" xfId="0" applyFill="1" applyBorder="1"/>
    <xf numFmtId="0" fontId="0" fillId="0" borderId="49" xfId="0" applyFill="1" applyBorder="1"/>
    <xf numFmtId="0" fontId="2" fillId="0" borderId="42" xfId="0" applyFont="1" applyFill="1" applyBorder="1" applyAlignment="1">
      <alignment horizontal="center" textRotation="90" wrapText="1"/>
    </xf>
    <xf numFmtId="0" fontId="2" fillId="0" borderId="4" xfId="0" applyNumberFormat="1" applyFont="1" applyFill="1" applyBorder="1" applyAlignment="1">
      <alignment horizontal="center" textRotation="90" wrapText="1"/>
    </xf>
    <xf numFmtId="49" fontId="2" fillId="0" borderId="4" xfId="0" applyNumberFormat="1" applyFont="1" applyFill="1" applyBorder="1" applyAlignment="1">
      <alignment horizontal="center" textRotation="90" wrapText="1"/>
    </xf>
    <xf numFmtId="0" fontId="2" fillId="0" borderId="43" xfId="0" applyFont="1" applyFill="1" applyBorder="1" applyAlignment="1">
      <alignment horizontal="center" textRotation="90" wrapText="1"/>
    </xf>
    <xf numFmtId="0" fontId="2" fillId="0" borderId="4" xfId="0" applyFont="1" applyFill="1" applyBorder="1" applyAlignment="1">
      <alignment horizontal="center" textRotation="90" wrapText="1"/>
    </xf>
    <xf numFmtId="0" fontId="2" fillId="0" borderId="44" xfId="0" applyFont="1" applyFill="1" applyBorder="1" applyAlignment="1">
      <alignment horizontal="center" textRotation="90" wrapText="1"/>
    </xf>
    <xf numFmtId="0" fontId="2" fillId="0" borderId="39" xfId="0" applyFont="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0" fillId="0" borderId="0" xfId="0" applyFill="1" applyAlignment="1">
      <alignment horizontal="center"/>
    </xf>
    <xf numFmtId="0" fontId="2" fillId="0" borderId="39" xfId="0" applyFont="1" applyFill="1" applyBorder="1" applyAlignment="1">
      <alignment horizontal="center"/>
    </xf>
    <xf numFmtId="0" fontId="2" fillId="0" borderId="0" xfId="0" applyFont="1" applyFill="1" applyBorder="1" applyAlignment="1">
      <alignment horizontal="center"/>
    </xf>
    <xf numFmtId="0" fontId="0" fillId="0" borderId="0" xfId="0" applyBorder="1" applyAlignment="1">
      <alignment horizontal="center"/>
    </xf>
    <xf numFmtId="49" fontId="2" fillId="0" borderId="0" xfId="0" applyNumberFormat="1" applyFont="1" applyFill="1" applyBorder="1" applyAlignment="1">
      <alignment horizontal="center"/>
    </xf>
    <xf numFmtId="0" fontId="2" fillId="0" borderId="39" xfId="49" applyFont="1" applyFill="1" applyBorder="1" applyAlignment="1">
      <alignment horizontal="center"/>
    </xf>
    <xf numFmtId="0" fontId="2" fillId="2" borderId="39" xfId="0" applyFont="1" applyFill="1" applyBorder="1" applyAlignment="1">
      <alignment horizontal="center"/>
    </xf>
    <xf numFmtId="0" fontId="0" fillId="11" borderId="0" xfId="0" applyFill="1" applyBorder="1" applyAlignment="1">
      <alignment horizontal="center"/>
    </xf>
    <xf numFmtId="0" fontId="2" fillId="7" borderId="39" xfId="0" applyFont="1" applyFill="1" applyBorder="1" applyAlignment="1">
      <alignment horizontal="center"/>
    </xf>
    <xf numFmtId="0" fontId="2" fillId="3" borderId="39" xfId="0" applyFont="1" applyFill="1" applyBorder="1" applyAlignment="1">
      <alignment horizontal="center"/>
    </xf>
    <xf numFmtId="0" fontId="2" fillId="8" borderId="39" xfId="0" applyFont="1" applyFill="1" applyBorder="1" applyAlignment="1">
      <alignment horizontal="center"/>
    </xf>
    <xf numFmtId="0" fontId="2" fillId="4" borderId="39" xfId="0" applyFont="1" applyFill="1" applyBorder="1" applyAlignment="1">
      <alignment horizontal="center"/>
    </xf>
    <xf numFmtId="0" fontId="2" fillId="6" borderId="39" xfId="0" applyFont="1" applyFill="1" applyBorder="1" applyAlignment="1">
      <alignment horizontal="center"/>
    </xf>
    <xf numFmtId="0" fontId="2" fillId="6" borderId="40" xfId="0" applyFont="1" applyFill="1" applyBorder="1" applyAlignment="1">
      <alignment horizontal="center"/>
    </xf>
    <xf numFmtId="0" fontId="0" fillId="0" borderId="41" xfId="0" applyFill="1" applyBorder="1" applyAlignment="1">
      <alignment horizontal="center"/>
    </xf>
    <xf numFmtId="49" fontId="0" fillId="0" borderId="41" xfId="0" applyNumberFormat="1" applyFill="1" applyBorder="1" applyAlignment="1">
      <alignment horizontal="center"/>
    </xf>
    <xf numFmtId="0" fontId="0" fillId="0" borderId="34" xfId="0" applyFill="1" applyBorder="1" applyAlignment="1">
      <alignment horizontal="center"/>
    </xf>
    <xf numFmtId="0" fontId="0" fillId="0" borderId="12" xfId="0" applyFill="1" applyBorder="1" applyAlignment="1">
      <alignment horizontal="center"/>
    </xf>
    <xf numFmtId="0" fontId="0" fillId="0" borderId="35" xfId="0" applyFill="1" applyBorder="1" applyAlignment="1">
      <alignment horizontal="center"/>
    </xf>
    <xf numFmtId="0" fontId="0" fillId="11" borderId="33" xfId="0" applyFill="1" applyBorder="1" applyAlignment="1">
      <alignment horizontal="center"/>
    </xf>
    <xf numFmtId="0" fontId="2" fillId="0" borderId="0" xfId="0" applyFont="1" applyFill="1" applyBorder="1" applyAlignment="1">
      <alignment horizontal="center" textRotation="90" wrapText="1"/>
    </xf>
    <xf numFmtId="0" fontId="16" fillId="0" borderId="0" xfId="54" applyFill="1"/>
    <xf numFmtId="0" fontId="0" fillId="11" borderId="32" xfId="0" applyFill="1" applyBorder="1" applyAlignment="1">
      <alignment horizontal="center"/>
    </xf>
    <xf numFmtId="0" fontId="2" fillId="0" borderId="29" xfId="0" applyFont="1" applyFill="1" applyBorder="1" applyAlignment="1">
      <alignment horizontal="center"/>
    </xf>
    <xf numFmtId="49" fontId="2" fillId="0" borderId="43" xfId="0" applyNumberFormat="1" applyFont="1" applyFill="1" applyBorder="1" applyAlignment="1">
      <alignment horizontal="center" textRotation="90" wrapText="1"/>
    </xf>
    <xf numFmtId="49" fontId="0" fillId="0" borderId="32" xfId="0" applyNumberFormat="1" applyFill="1" applyBorder="1" applyAlignment="1">
      <alignment horizontal="center"/>
    </xf>
    <xf numFmtId="49" fontId="2" fillId="0" borderId="32" xfId="0" applyNumberFormat="1" applyFont="1" applyFill="1" applyBorder="1" applyAlignment="1">
      <alignment horizontal="center"/>
    </xf>
    <xf numFmtId="49" fontId="0" fillId="0" borderId="34" xfId="0" applyNumberFormat="1" applyFill="1" applyBorder="1" applyAlignment="1">
      <alignment horizontal="center"/>
    </xf>
    <xf numFmtId="0" fontId="2" fillId="0" borderId="31" xfId="0" applyFont="1" applyFill="1" applyBorder="1" applyAlignment="1">
      <alignment horizontal="center"/>
    </xf>
    <xf numFmtId="49" fontId="2" fillId="0" borderId="44" xfId="0" applyNumberFormat="1" applyFont="1" applyFill="1" applyBorder="1" applyAlignment="1">
      <alignment horizontal="center" textRotation="90" wrapText="1"/>
    </xf>
    <xf numFmtId="49" fontId="0" fillId="0" borderId="33" xfId="0" applyNumberFormat="1" applyFill="1" applyBorder="1" applyAlignment="1">
      <alignment horizontal="center"/>
    </xf>
    <xf numFmtId="49" fontId="2" fillId="0" borderId="33" xfId="0" applyNumberFormat="1" applyFont="1" applyFill="1" applyBorder="1" applyAlignment="1">
      <alignment horizontal="center"/>
    </xf>
    <xf numFmtId="49" fontId="0" fillId="0" borderId="35" xfId="0" applyNumberFormat="1" applyFill="1" applyBorder="1" applyAlignment="1">
      <alignment horizontal="center"/>
    </xf>
    <xf numFmtId="0" fontId="2" fillId="0" borderId="32" xfId="0" applyFont="1" applyFill="1" applyBorder="1" applyAlignment="1">
      <alignment horizontal="center"/>
    </xf>
    <xf numFmtId="0" fontId="2" fillId="0" borderId="33" xfId="0" applyFont="1" applyFill="1" applyBorder="1" applyAlignment="1">
      <alignment horizontal="center"/>
    </xf>
    <xf numFmtId="0" fontId="2" fillId="0" borderId="48" xfId="0" applyFont="1" applyFill="1" applyBorder="1"/>
    <xf numFmtId="0" fontId="2" fillId="0" borderId="46" xfId="0" applyFont="1" applyBorder="1" applyAlignment="1"/>
    <xf numFmtId="0" fontId="2" fillId="0" borderId="37" xfId="0" applyFont="1" applyFill="1" applyBorder="1" applyAlignment="1"/>
    <xf numFmtId="0" fontId="2" fillId="0" borderId="38" xfId="0" applyFont="1" applyFill="1" applyBorder="1" applyAlignment="1"/>
    <xf numFmtId="0" fontId="0" fillId="0" borderId="0" xfId="0" applyAlignment="1">
      <alignment horizontal="left" wrapText="1"/>
    </xf>
    <xf numFmtId="0" fontId="3" fillId="0" borderId="12" xfId="0" applyFont="1" applyBorder="1" applyAlignment="1">
      <alignment horizontal="center"/>
    </xf>
    <xf numFmtId="0" fontId="2" fillId="0" borderId="0" xfId="0" applyFont="1" applyAlignment="1">
      <alignment horizontal="left" wrapText="1"/>
    </xf>
    <xf numFmtId="0" fontId="0" fillId="0" borderId="0" xfId="0" applyAlignment="1">
      <alignment wrapText="1"/>
    </xf>
    <xf numFmtId="14" fontId="0" fillId="9" borderId="27" xfId="0" applyNumberFormat="1" applyFill="1" applyBorder="1" applyAlignment="1" applyProtection="1">
      <alignment horizontal="center"/>
      <protection locked="0"/>
    </xf>
    <xf numFmtId="0" fontId="0" fillId="9" borderId="28" xfId="0" applyFill="1" applyBorder="1" applyAlignment="1" applyProtection="1">
      <alignment horizontal="center"/>
      <protection locked="0"/>
    </xf>
    <xf numFmtId="0" fontId="0" fillId="0" borderId="29" xfId="0"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34"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35" xfId="0" applyBorder="1" applyAlignment="1" applyProtection="1">
      <alignment horizontal="left" wrapText="1"/>
      <protection locked="0"/>
    </xf>
    <xf numFmtId="0" fontId="3" fillId="0" borderId="3" xfId="0" applyFont="1" applyBorder="1" applyAlignment="1">
      <alignment horizontal="center"/>
    </xf>
    <xf numFmtId="0" fontId="5" fillId="0" borderId="5" xfId="0" applyFont="1" applyBorder="1" applyAlignment="1">
      <alignment horizontal="center"/>
    </xf>
    <xf numFmtId="0" fontId="0" fillId="9" borderId="8" xfId="0" applyFill="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0" fillId="9" borderId="36" xfId="0" applyFont="1" applyFill="1" applyBorder="1" applyAlignment="1" applyProtection="1">
      <alignment horizontal="center" vertical="center"/>
      <protection locked="0"/>
    </xf>
    <xf numFmtId="0" fontId="1" fillId="9" borderId="11" xfId="0" applyFont="1" applyFill="1" applyBorder="1" applyAlignment="1" applyProtection="1">
      <alignment horizontal="center" vertical="center"/>
      <protection locked="0"/>
    </xf>
    <xf numFmtId="0" fontId="1" fillId="9" borderId="16" xfId="0" applyFont="1" applyFill="1" applyBorder="1" applyAlignment="1" applyProtection="1">
      <alignment horizontal="center" vertical="center"/>
      <protection locked="0"/>
    </xf>
    <xf numFmtId="0" fontId="2" fillId="0" borderId="30" xfId="0" applyFont="1" applyBorder="1" applyAlignment="1">
      <alignment horizontal="left" wrapText="1"/>
    </xf>
    <xf numFmtId="0" fontId="0" fillId="0" borderId="0" xfId="0" applyBorder="1" applyAlignment="1">
      <alignment horizontal="left" wrapText="1"/>
    </xf>
    <xf numFmtId="0" fontId="7" fillId="0" borderId="0" xfId="0" applyFont="1" applyAlignment="1">
      <alignment horizontal="center"/>
    </xf>
    <xf numFmtId="0" fontId="2" fillId="0" borderId="0" xfId="0" applyFont="1" applyFill="1" applyAlignment="1">
      <alignment horizontal="left" vertical="top" wrapText="1"/>
    </xf>
    <xf numFmtId="0" fontId="0" fillId="0" borderId="36" xfId="0" applyBorder="1" applyAlignment="1">
      <alignment horizontal="center" wrapText="1"/>
    </xf>
    <xf numFmtId="0" fontId="0" fillId="0" borderId="11" xfId="0" applyBorder="1" applyAlignment="1">
      <alignment horizontal="center" wrapText="1"/>
    </xf>
    <xf numFmtId="0" fontId="0" fillId="0" borderId="45" xfId="0" applyBorder="1" applyAlignment="1">
      <alignment horizontal="center" wrapText="1"/>
    </xf>
    <xf numFmtId="0" fontId="0" fillId="0" borderId="36" xfId="0" applyBorder="1" applyAlignment="1">
      <alignment horizontal="center"/>
    </xf>
    <xf numFmtId="0" fontId="0" fillId="0" borderId="11" xfId="0" applyBorder="1" applyAlignment="1">
      <alignment horizontal="center"/>
    </xf>
    <xf numFmtId="0" fontId="0" fillId="0" borderId="45"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2" fillId="0" borderId="29" xfId="0" applyFont="1" applyBorder="1" applyAlignment="1">
      <alignment horizontal="center"/>
    </xf>
  </cellXfs>
  <cellStyles count="55">
    <cellStyle name="Comma 2" xfId="1"/>
    <cellStyle name="Comma 3" xfId="2"/>
    <cellStyle name="Comma 4" xfId="3"/>
    <cellStyle name="Comma 5" xfId="4"/>
    <cellStyle name="Comma 6" xfId="5"/>
    <cellStyle name="Comma 7" xfId="6"/>
    <cellStyle name="Comma0" xfId="7"/>
    <cellStyle name="Comma0 2" xfId="8"/>
    <cellStyle name="Comma0 3" xfId="9"/>
    <cellStyle name="Comma0 3 2" xfId="10"/>
    <cellStyle name="Comma0 4" xfId="11"/>
    <cellStyle name="Comma0 5" xfId="12"/>
    <cellStyle name="Comma0 6" xfId="13"/>
    <cellStyle name="Comma0 7" xfId="14"/>
    <cellStyle name="Currency" xfId="15" builtinId="4"/>
    <cellStyle name="Currency 2" xfId="16"/>
    <cellStyle name="Currency 3" xfId="17"/>
    <cellStyle name="Currency 3 2" xfId="18"/>
    <cellStyle name="Currency0" xfId="19"/>
    <cellStyle name="Currency0 2" xfId="20"/>
    <cellStyle name="Currency0 3" xfId="21"/>
    <cellStyle name="Currency0 3 2" xfId="22"/>
    <cellStyle name="Currency0 4" xfId="23"/>
    <cellStyle name="Currency0 5" xfId="24"/>
    <cellStyle name="Currency0 6" xfId="25"/>
    <cellStyle name="Currency0 7" xfId="26"/>
    <cellStyle name="Date" xfId="27"/>
    <cellStyle name="Date 2" xfId="28"/>
    <cellStyle name="Date 3" xfId="29"/>
    <cellStyle name="Date 3 2" xfId="30"/>
    <cellStyle name="Date 4" xfId="31"/>
    <cellStyle name="Date 5" xfId="32"/>
    <cellStyle name="Date 6" xfId="33"/>
    <cellStyle name="Date 7" xfId="34"/>
    <cellStyle name="Fixed" xfId="35"/>
    <cellStyle name="Fixed 2" xfId="36"/>
    <cellStyle name="Fixed 3" xfId="37"/>
    <cellStyle name="Fixed 3 2" xfId="38"/>
    <cellStyle name="Fixed 4" xfId="39"/>
    <cellStyle name="Fixed 5" xfId="40"/>
    <cellStyle name="Fixed 6" xfId="41"/>
    <cellStyle name="Fixed 7" xfId="42"/>
    <cellStyle name="Heading 1 2" xfId="43"/>
    <cellStyle name="Heading 1 3" xfId="44"/>
    <cellStyle name="Heading 1 3 2" xfId="45"/>
    <cellStyle name="Heading 2 2" xfId="46"/>
    <cellStyle name="Heading 2 3" xfId="47"/>
    <cellStyle name="Heading 2 3 2" xfId="48"/>
    <cellStyle name="Hyperlink" xfId="54" builtinId="8"/>
    <cellStyle name="Normal" xfId="0" builtinId="0"/>
    <cellStyle name="Normal 2" xfId="49"/>
    <cellStyle name="Normal 3" xfId="50"/>
    <cellStyle name="Total 2" xfId="51"/>
    <cellStyle name="Total 3" xfId="52"/>
    <cellStyle name="Total 3 2" xfId="53"/>
  </cellStyles>
  <dxfs count="1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609600</xdr:colOff>
      <xdr:row>0</xdr:row>
      <xdr:rowOff>142875</xdr:rowOff>
    </xdr:from>
    <xdr:to>
      <xdr:col>0</xdr:col>
      <xdr:colOff>1866900</xdr:colOff>
      <xdr:row>3</xdr:row>
      <xdr:rowOff>1019175</xdr:rowOff>
    </xdr:to>
    <xdr:pic>
      <xdr:nvPicPr>
        <xdr:cNvPr id="25600" name="Picture 1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1" name="Picture 4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2" name="Picture 4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3" name="Picture 4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4" name="Picture 4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5" name="Picture 4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6" name="Picture 5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7" name="Picture 5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8" name="Picture 5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09" name="Picture 5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0" name="Picture 5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1" name="Picture 5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2" name="Picture 5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3" name="Picture 5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4" name="Picture 6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5" name="Picture 6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6" name="Picture 6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7" name="Picture 6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8" name="Picture 6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19" name="Picture 6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0" name="Picture 68"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1" name="Picture 6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2" name="Picture 7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3" name="Picture 7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4" name="Picture 7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5" name="Picture 74"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6" name="Picture 75"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7" name="Picture 76"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8" name="Picture 77"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29" name="Picture 79"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0" name="Picture 80"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1" name="Picture 81"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2" name="Picture 82"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twoCellAnchor editAs="oneCell">
    <xdr:from>
      <xdr:col>0</xdr:col>
      <xdr:colOff>609600</xdr:colOff>
      <xdr:row>0</xdr:row>
      <xdr:rowOff>142875</xdr:rowOff>
    </xdr:from>
    <xdr:to>
      <xdr:col>0</xdr:col>
      <xdr:colOff>1866900</xdr:colOff>
      <xdr:row>3</xdr:row>
      <xdr:rowOff>1019175</xdr:rowOff>
    </xdr:to>
    <xdr:pic>
      <xdr:nvPicPr>
        <xdr:cNvPr id="25633" name="Picture 83" descr="1DWRLow resolution logo"/>
        <xdr:cNvPicPr>
          <a:picLocks noChangeAspect="1" noChangeArrowheads="1"/>
        </xdr:cNvPicPr>
      </xdr:nvPicPr>
      <xdr:blipFill>
        <a:blip xmlns:r="http://schemas.openxmlformats.org/officeDocument/2006/relationships" r:embed="rId1" cstate="print"/>
        <a:srcRect/>
        <a:stretch>
          <a:fillRect/>
        </a:stretch>
      </xdr:blipFill>
      <xdr:spPr bwMode="auto">
        <a:xfrm>
          <a:off x="609600" y="142875"/>
          <a:ext cx="1257300" cy="1362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plants.usda.gov/plantguide/pdf/pg_caca4.pdf" TargetMode="External"/><Relationship Id="rId18" Type="http://schemas.openxmlformats.org/officeDocument/2006/relationships/hyperlink" Target="https://plants.usda.gov/plantguide/pdf/pg_elgl.pdf" TargetMode="External"/><Relationship Id="rId26" Type="http://schemas.openxmlformats.org/officeDocument/2006/relationships/hyperlink" Target="https://plants.usda.gov/plantguide/pdf/pg_koma.pdf" TargetMode="External"/><Relationship Id="rId39" Type="http://schemas.openxmlformats.org/officeDocument/2006/relationships/hyperlink" Target="https://plants.usda.gov/factsheet/pdf/fs_sece.pdf" TargetMode="External"/><Relationship Id="rId21" Type="http://schemas.openxmlformats.org/officeDocument/2006/relationships/hyperlink" Target="https://plants.usda.gov/plantguide/pdf/pg_elmu3.pdf" TargetMode="External"/><Relationship Id="rId34" Type="http://schemas.openxmlformats.org/officeDocument/2006/relationships/hyperlink" Target="https://plants.usda.gov/plantguide/pdf/pg_pose.pdf" TargetMode="External"/><Relationship Id="rId42" Type="http://schemas.openxmlformats.org/officeDocument/2006/relationships/hyperlink" Target="https://plants.usda.gov/plantguide/pdf/pg_thin6.pdf" TargetMode="External"/><Relationship Id="rId47" Type="http://schemas.openxmlformats.org/officeDocument/2006/relationships/hyperlink" Target="https://plants.usda.gov/java/charProfile?symbol=ASFI" TargetMode="External"/><Relationship Id="rId50" Type="http://schemas.openxmlformats.org/officeDocument/2006/relationships/hyperlink" Target="https://www.nrcs.usda.gov/Internet/FSE_PLANTMATERIALS/publications/mtpmctn12314.pdf" TargetMode="External"/><Relationship Id="rId55" Type="http://schemas.openxmlformats.org/officeDocument/2006/relationships/hyperlink" Target="https://plants.usda.gov/plantguide/pdf/cs_hean3.pdf" TargetMode="External"/><Relationship Id="rId7" Type="http://schemas.openxmlformats.org/officeDocument/2006/relationships/hyperlink" Target="https://plants.usda.gov/plantguide/pdf/pg_alar.pdf" TargetMode="External"/><Relationship Id="rId12" Type="http://schemas.openxmlformats.org/officeDocument/2006/relationships/hyperlink" Target="https://plants.usda.gov/plantguide/pdf/pg_boda2.pdf" TargetMode="External"/><Relationship Id="rId17" Type="http://schemas.openxmlformats.org/officeDocument/2006/relationships/hyperlink" Target="https://plants.usda.gov/plantguide/pdf/pg_elel5.pdf" TargetMode="External"/><Relationship Id="rId25" Type="http://schemas.openxmlformats.org/officeDocument/2006/relationships/hyperlink" Target="https://plants.usda.gov/plantguide/pdf/pg_heco26.pdf" TargetMode="External"/><Relationship Id="rId33" Type="http://schemas.openxmlformats.org/officeDocument/2006/relationships/hyperlink" Target="https://plants.usda.gov/plantguide/pdf/pg_pose.pdf" TargetMode="External"/><Relationship Id="rId38" Type="http://schemas.openxmlformats.org/officeDocument/2006/relationships/hyperlink" Target="https://plants.usda.gov/plantguide/pdf/pg_pssps.pdf" TargetMode="External"/><Relationship Id="rId46" Type="http://schemas.openxmlformats.org/officeDocument/2006/relationships/hyperlink" Target="https://plants.usda.gov/plantguide/pdf/pg_asci4.pdf" TargetMode="External"/><Relationship Id="rId59" Type="http://schemas.openxmlformats.org/officeDocument/2006/relationships/printerSettings" Target="../printerSettings/printerSettings5.bin"/><Relationship Id="rId2" Type="http://schemas.openxmlformats.org/officeDocument/2006/relationships/hyperlink" Target="https://plants.sc.egov.usda.gov/plantguide/pdf/pg_achy.pdf" TargetMode="External"/><Relationship Id="rId16" Type="http://schemas.openxmlformats.org/officeDocument/2006/relationships/hyperlink" Target="https://plants.usda.gov/plantguide/pdf/pg_elda3.pdf" TargetMode="External"/><Relationship Id="rId20" Type="http://schemas.openxmlformats.org/officeDocument/2006/relationships/hyperlink" Target="https://plants.usda.gov/plantguide/pdf/pg_ellap.pdf" TargetMode="External"/><Relationship Id="rId29" Type="http://schemas.openxmlformats.org/officeDocument/2006/relationships/hyperlink" Target="https://plants.usda.gov/plantguide/pdf/pg_navi4.pdf" TargetMode="External"/><Relationship Id="rId41" Type="http://schemas.openxmlformats.org/officeDocument/2006/relationships/hyperlink" Target="https://plants.usda.gov/plantguide/pdf/pg_spcr.pdf" TargetMode="External"/><Relationship Id="rId54" Type="http://schemas.openxmlformats.org/officeDocument/2006/relationships/hyperlink" Target="https://plants.usda.gov/plantguide/pdf/pg_gevi2.pdf" TargetMode="External"/><Relationship Id="rId1" Type="http://schemas.openxmlformats.org/officeDocument/2006/relationships/hyperlink" Target="https://plants.sc.egov.usda.gov/plantguide/pdf/pg_acne9.pdf" TargetMode="External"/><Relationship Id="rId6" Type="http://schemas.openxmlformats.org/officeDocument/2006/relationships/hyperlink" Target="https://plants.usda.gov/plantguide/pdf/pg_pasm.pdf" TargetMode="External"/><Relationship Id="rId11" Type="http://schemas.openxmlformats.org/officeDocument/2006/relationships/hyperlink" Target="https://plants.usda.gov/plantguide/pdf/pg_brma4.pdf" TargetMode="External"/><Relationship Id="rId24" Type="http://schemas.openxmlformats.org/officeDocument/2006/relationships/hyperlink" Target="https://plants.usda.gov/plantguide/pdf/pg_feov.pdf" TargetMode="External"/><Relationship Id="rId32" Type="http://schemas.openxmlformats.org/officeDocument/2006/relationships/hyperlink" Target="https://plants.usda.gov/plantguide/pdf/pg_plja.pdf" TargetMode="External"/><Relationship Id="rId37" Type="http://schemas.openxmlformats.org/officeDocument/2006/relationships/hyperlink" Target="https://plants.usda.gov/plantguide/pdf/pg_psju3.pdf" TargetMode="External"/><Relationship Id="rId40" Type="http://schemas.openxmlformats.org/officeDocument/2006/relationships/hyperlink" Target="https://plants.usda.gov/plantguide/pdf/cs_spai.pdf" TargetMode="External"/><Relationship Id="rId45" Type="http://schemas.openxmlformats.org/officeDocument/2006/relationships/hyperlink" Target="https://plants.usda.gov/plantguide/pdf/cs_acmi2.pdf" TargetMode="External"/><Relationship Id="rId53" Type="http://schemas.openxmlformats.org/officeDocument/2006/relationships/hyperlink" Target="https://plants.usda.gov/plantguide/pdf/pg_erum.pdf" TargetMode="External"/><Relationship Id="rId58" Type="http://schemas.openxmlformats.org/officeDocument/2006/relationships/hyperlink" Target="https://plants.usda.gov/plantguide/pdf/pg_lipe2.pdf" TargetMode="External"/><Relationship Id="rId5" Type="http://schemas.openxmlformats.org/officeDocument/2006/relationships/hyperlink" Target="https://plants.sc.egov.usda.gov/plantguide/pdf/pg_agfr.pdf" TargetMode="External"/><Relationship Id="rId15" Type="http://schemas.openxmlformats.org/officeDocument/2006/relationships/hyperlink" Target="https://plants.usda.gov/plantguide/pdf/pg_disp.pdf" TargetMode="External"/><Relationship Id="rId23" Type="http://schemas.openxmlformats.org/officeDocument/2006/relationships/hyperlink" Target="https://plants.usda.gov/plantguide/pdf/pg_feid.pdf" TargetMode="External"/><Relationship Id="rId28" Type="http://schemas.openxmlformats.org/officeDocument/2006/relationships/hyperlink" Target="https://plants.usda.gov/plantguide/pdf/pg_letr5.pdf" TargetMode="External"/><Relationship Id="rId36" Type="http://schemas.openxmlformats.org/officeDocument/2006/relationships/hyperlink" Target="https://plants.usda.gov/plantguide/pdf/pg_pofe.pdf" TargetMode="External"/><Relationship Id="rId49" Type="http://schemas.openxmlformats.org/officeDocument/2006/relationships/hyperlink" Target="https://plants.usda.gov/plantguide/pdf/pg_cllu2.pdf" TargetMode="External"/><Relationship Id="rId57" Type="http://schemas.openxmlformats.org/officeDocument/2006/relationships/hyperlink" Target="https://plants.usda.gov/plantguide/pdf/pg_lile3.pdf" TargetMode="External"/><Relationship Id="rId10" Type="http://schemas.openxmlformats.org/officeDocument/2006/relationships/hyperlink" Target="https://plants.usda.gov/plantguide/pdf/pg_brbi2.pdf" TargetMode="External"/><Relationship Id="rId19" Type="http://schemas.openxmlformats.org/officeDocument/2006/relationships/hyperlink" Target="https://www.nrcs.usda.gov/Internet/FSE_PLANTMATERIALS/publications/idpmcpg11637.pdf" TargetMode="External"/><Relationship Id="rId31" Type="http://schemas.openxmlformats.org/officeDocument/2006/relationships/hyperlink" Target="https://plants.usda.gov/plantguide/pdf/pg_phpr3.pdf" TargetMode="External"/><Relationship Id="rId44" Type="http://schemas.openxmlformats.org/officeDocument/2006/relationships/hyperlink" Target="https://plants.usda.gov/plantguide/pdf/pg_thpo7.pdf" TargetMode="External"/><Relationship Id="rId52" Type="http://schemas.openxmlformats.org/officeDocument/2006/relationships/hyperlink" Target="https://plants.usda.gov/plantguide/pdf/pg_dase3.pdf" TargetMode="External"/><Relationship Id="rId4" Type="http://schemas.openxmlformats.org/officeDocument/2006/relationships/hyperlink" Target="https://plants.sc.egov.usda.gov/plantguide/pdf/pg_agcr.pdf" TargetMode="External"/><Relationship Id="rId9" Type="http://schemas.openxmlformats.org/officeDocument/2006/relationships/hyperlink" Target="https://plants.usda.gov/plantguide/pdf/pg_bogr2.pdf" TargetMode="External"/><Relationship Id="rId14" Type="http://schemas.openxmlformats.org/officeDocument/2006/relationships/hyperlink" Target="https://plants.usda.gov/plantguide/pdf/pg_dagl.pdf" TargetMode="External"/><Relationship Id="rId22" Type="http://schemas.openxmlformats.org/officeDocument/2006/relationships/hyperlink" Target="https://plants.usda.gov/plantguide/pdf/pg_eltr7.pdf" TargetMode="External"/><Relationship Id="rId27" Type="http://schemas.openxmlformats.org/officeDocument/2006/relationships/hyperlink" Target="https://plants.usda.gov/plantguide/pdf/pg_leci4.pdf" TargetMode="External"/><Relationship Id="rId30" Type="http://schemas.openxmlformats.org/officeDocument/2006/relationships/hyperlink" Target="https://plants.usda.gov/plantguide/pdf/pg_phar3.pdf" TargetMode="External"/><Relationship Id="rId35" Type="http://schemas.openxmlformats.org/officeDocument/2006/relationships/hyperlink" Target="https://plants.usda.gov/plantguide/pdf/pg_pose.pdf" TargetMode="External"/><Relationship Id="rId43" Type="http://schemas.openxmlformats.org/officeDocument/2006/relationships/hyperlink" Target="https://www.nrcs.usda.gov/Internet/FSE_PLANTMATERIALS/publications/mtpmctn11273.pdf" TargetMode="External"/><Relationship Id="rId48" Type="http://schemas.openxmlformats.org/officeDocument/2006/relationships/hyperlink" Target="https://plants.usda.gov/plantguide/pdf/pg_basa3.pdf" TargetMode="External"/><Relationship Id="rId56" Type="http://schemas.openxmlformats.org/officeDocument/2006/relationships/hyperlink" Target="https://plants.usda.gov/plantguide/pdf/pg_hebo.pdf" TargetMode="External"/><Relationship Id="rId8" Type="http://schemas.openxmlformats.org/officeDocument/2006/relationships/hyperlink" Target="https://plants.usda.gov/plantguide/pdf/pg_bocu.pdf" TargetMode="External"/><Relationship Id="rId51" Type="http://schemas.openxmlformats.org/officeDocument/2006/relationships/hyperlink" Target="https://plants.usda.gov/plantguide/pdf/pg_dapu5.pdf" TargetMode="External"/><Relationship Id="rId3" Type="http://schemas.openxmlformats.org/officeDocument/2006/relationships/hyperlink" Target="https://plants.sc.egov.usda.gov/plantguide/pdf/pg_agg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5"/>
  <sheetViews>
    <sheetView workbookViewId="0">
      <selection activeCell="A2" sqref="A2"/>
    </sheetView>
  </sheetViews>
  <sheetFormatPr defaultRowHeight="12.75" x14ac:dyDescent="0.2"/>
  <sheetData>
    <row r="1" spans="1:13" ht="13.5" thickBot="1" x14ac:dyDescent="0.25">
      <c r="A1" s="256" t="s">
        <v>353</v>
      </c>
      <c r="B1" s="256"/>
      <c r="C1" s="256"/>
      <c r="D1" s="256"/>
      <c r="E1" s="256"/>
      <c r="F1" s="256"/>
      <c r="G1" s="256"/>
      <c r="H1" s="256"/>
      <c r="I1" s="256"/>
      <c r="J1" s="256"/>
      <c r="K1" s="256"/>
      <c r="L1" s="256"/>
      <c r="M1" s="256"/>
    </row>
    <row r="3" spans="1:13" ht="57.75" customHeight="1" x14ac:dyDescent="0.2">
      <c r="A3" s="255" t="s">
        <v>361</v>
      </c>
      <c r="B3" s="255"/>
      <c r="C3" s="255"/>
      <c r="D3" s="255"/>
      <c r="E3" s="255"/>
      <c r="F3" s="255"/>
      <c r="G3" s="255"/>
      <c r="H3" s="255"/>
      <c r="I3" s="255"/>
      <c r="J3" s="255"/>
      <c r="K3" s="255"/>
      <c r="L3" s="255"/>
      <c r="M3" s="255"/>
    </row>
    <row r="5" spans="1:13" ht="66.75" customHeight="1" x14ac:dyDescent="0.2">
      <c r="A5" s="257" t="s">
        <v>495</v>
      </c>
      <c r="B5" s="255"/>
      <c r="C5" s="255"/>
      <c r="D5" s="255"/>
      <c r="E5" s="255"/>
      <c r="F5" s="255"/>
      <c r="G5" s="255"/>
      <c r="H5" s="255"/>
      <c r="I5" s="255"/>
      <c r="J5" s="255"/>
      <c r="K5" s="255"/>
      <c r="L5" s="255"/>
      <c r="M5" s="255"/>
    </row>
    <row r="8" spans="1:13" x14ac:dyDescent="0.2">
      <c r="A8" s="7" t="s">
        <v>354</v>
      </c>
    </row>
    <row r="9" spans="1:13" ht="54" customHeight="1" x14ac:dyDescent="0.2">
      <c r="A9" s="258" t="s">
        <v>363</v>
      </c>
      <c r="B9" s="258"/>
      <c r="C9" s="258"/>
      <c r="D9" s="258"/>
      <c r="E9" s="258"/>
      <c r="F9" s="258"/>
      <c r="G9" s="258"/>
      <c r="H9" s="258"/>
      <c r="I9" s="258"/>
      <c r="J9" s="258"/>
      <c r="K9" s="258"/>
      <c r="L9" s="258"/>
      <c r="M9" s="258"/>
    </row>
    <row r="11" spans="1:13" ht="68.25" customHeight="1" x14ac:dyDescent="0.2">
      <c r="A11" s="255" t="s">
        <v>360</v>
      </c>
      <c r="B11" s="255"/>
      <c r="C11" s="255"/>
      <c r="D11" s="255"/>
      <c r="E11" s="255"/>
      <c r="F11" s="255"/>
      <c r="G11" s="255"/>
      <c r="H11" s="255"/>
      <c r="I11" s="255"/>
      <c r="J11" s="255"/>
      <c r="K11" s="255"/>
      <c r="L11" s="255"/>
      <c r="M11" s="255"/>
    </row>
    <row r="13" spans="1:13" ht="51.75" customHeight="1" x14ac:dyDescent="0.2">
      <c r="A13" s="255" t="s">
        <v>355</v>
      </c>
      <c r="B13" s="255"/>
      <c r="C13" s="255"/>
      <c r="D13" s="255"/>
      <c r="E13" s="255"/>
      <c r="F13" s="255"/>
      <c r="G13" s="255"/>
      <c r="H13" s="255"/>
      <c r="I13" s="255"/>
      <c r="J13" s="255"/>
      <c r="K13" s="255"/>
      <c r="L13" s="255"/>
      <c r="M13" s="255"/>
    </row>
    <row r="15" spans="1:13" ht="50.25" customHeight="1" x14ac:dyDescent="0.2">
      <c r="A15" s="255" t="s">
        <v>356</v>
      </c>
      <c r="B15" s="255"/>
      <c r="C15" s="255"/>
      <c r="D15" s="255"/>
      <c r="E15" s="255"/>
      <c r="F15" s="255"/>
      <c r="G15" s="255"/>
      <c r="H15" s="255"/>
      <c r="I15" s="255"/>
      <c r="J15" s="255"/>
      <c r="K15" s="255"/>
      <c r="L15" s="255"/>
      <c r="M15" s="255"/>
    </row>
  </sheetData>
  <mergeCells count="7">
    <mergeCell ref="A13:M13"/>
    <mergeCell ref="A15:M15"/>
    <mergeCell ref="A1:M1"/>
    <mergeCell ref="A3:M3"/>
    <mergeCell ref="A5:M5"/>
    <mergeCell ref="A9:M9"/>
    <mergeCell ref="A11:M11"/>
  </mergeCells>
  <phoneticPr fontId="4" type="noConversion"/>
  <pageMargins left="0.75" right="0.75" top="1" bottom="1" header="0.5" footer="0.5"/>
  <pageSetup orientation="landscape" horizontalDpi="525" verticalDpi="52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3:T44"/>
  <sheetViews>
    <sheetView showZeros="0" tabSelected="1" topLeftCell="C1" workbookViewId="0">
      <selection activeCell="X17" sqref="X17"/>
    </sheetView>
  </sheetViews>
  <sheetFormatPr defaultRowHeight="12.75" x14ac:dyDescent="0.2"/>
  <cols>
    <col min="2" max="2" width="20.140625" hidden="1" customWidth="1"/>
    <col min="3" max="3" width="29.5703125" customWidth="1"/>
    <col min="4" max="4" width="29.28515625" customWidth="1"/>
    <col min="5" max="5" width="13.42578125" bestFit="1" customWidth="1"/>
    <col min="6" max="6" width="10.140625" customWidth="1"/>
    <col min="8" max="8" width="10.7109375" customWidth="1"/>
    <col min="12" max="12" width="11" customWidth="1"/>
    <col min="13" max="13" width="10.85546875" customWidth="1"/>
    <col min="15" max="20" width="9.140625" hidden="1" customWidth="1"/>
  </cols>
  <sheetData>
    <row r="3" spans="2:20" ht="13.5" thickBot="1" x14ac:dyDescent="0.25"/>
    <row r="4" spans="2:20" ht="27" customHeight="1" x14ac:dyDescent="0.2">
      <c r="C4" s="49" t="s">
        <v>239</v>
      </c>
      <c r="D4" s="275" t="s">
        <v>844</v>
      </c>
      <c r="E4" s="276"/>
      <c r="F4" s="277"/>
      <c r="G4" s="48" t="s">
        <v>120</v>
      </c>
      <c r="H4" s="48" t="s">
        <v>121</v>
      </c>
      <c r="I4" s="271" t="s">
        <v>242</v>
      </c>
      <c r="J4" s="271"/>
      <c r="K4" s="273" t="s">
        <v>362</v>
      </c>
      <c r="L4" s="274"/>
    </row>
    <row r="5" spans="2:20" ht="13.5" thickBot="1" x14ac:dyDescent="0.25">
      <c r="C5" s="49" t="s">
        <v>240</v>
      </c>
      <c r="D5" s="156">
        <v>5004</v>
      </c>
      <c r="E5" s="157"/>
      <c r="F5" s="157"/>
      <c r="G5" s="158">
        <v>317</v>
      </c>
      <c r="H5" s="159"/>
      <c r="I5" s="272" t="s">
        <v>245</v>
      </c>
      <c r="J5" s="272"/>
      <c r="K5" s="259">
        <v>43678</v>
      </c>
      <c r="L5" s="260"/>
    </row>
    <row r="7" spans="2:20" ht="13.5" customHeight="1" thickBot="1" x14ac:dyDescent="0.25">
      <c r="C7" s="167"/>
      <c r="D7" s="166"/>
    </row>
    <row r="8" spans="2:20" ht="39" thickBot="1" x14ac:dyDescent="0.25">
      <c r="C8" s="40" t="s">
        <v>113</v>
      </c>
      <c r="D8" s="30" t="s">
        <v>114</v>
      </c>
      <c r="E8" s="31" t="s">
        <v>122</v>
      </c>
      <c r="F8" s="31" t="s">
        <v>231</v>
      </c>
      <c r="G8" s="30" t="s">
        <v>232</v>
      </c>
      <c r="H8" s="32" t="s">
        <v>115</v>
      </c>
      <c r="I8" s="30" t="s">
        <v>116</v>
      </c>
      <c r="J8" s="33" t="s">
        <v>117</v>
      </c>
      <c r="K8" s="34" t="s">
        <v>233</v>
      </c>
      <c r="L8" s="30" t="s">
        <v>118</v>
      </c>
      <c r="M8" s="35" t="s">
        <v>119</v>
      </c>
      <c r="P8" s="270" t="s">
        <v>244</v>
      </c>
      <c r="Q8" s="270"/>
      <c r="R8" s="270"/>
      <c r="S8" s="270"/>
      <c r="T8" s="270"/>
    </row>
    <row r="9" spans="2:20" hidden="1" x14ac:dyDescent="0.2">
      <c r="B9" s="47" t="str">
        <f t="shared" ref="B9:B29" si="0">IF(ISBLANK(E9),(C9&amp;" Any"),(C9&amp;" "&amp;E9))</f>
        <v xml:space="preserve"> 0</v>
      </c>
      <c r="C9" s="41"/>
      <c r="D9" s="38" t="str">
        <f t="shared" ref="D9:D29" si="1">IF(C9="","",LOOKUP(C9,Species,Scientific))</f>
        <v/>
      </c>
      <c r="E9" s="42">
        <v>0</v>
      </c>
      <c r="F9" s="43"/>
      <c r="G9" s="20" t="str">
        <f>IF(C9="","",F9*K9/100)</f>
        <v/>
      </c>
      <c r="H9" s="21" t="str">
        <f t="shared" ref="H9:H29" si="2">IF(C9="","",LOOKUP(C9,Species,Price))</f>
        <v/>
      </c>
      <c r="I9" s="46">
        <f>F9*G5</f>
        <v>0</v>
      </c>
      <c r="J9" s="22" t="str">
        <f t="shared" ref="J9:J29" si="3">IF(C9="","",LOOKUP(C9,Species,Seeds_per_lbs))</f>
        <v/>
      </c>
      <c r="K9" s="23" t="str">
        <f t="shared" ref="K9:K29" si="4">IF(C9="","",LOOKUP(C9,Species,PLS))</f>
        <v/>
      </c>
      <c r="L9" s="23" t="str">
        <f t="shared" ref="L9:L29" si="5">IF(C9="","",F9*J9*K9/100/43560)</f>
        <v/>
      </c>
      <c r="M9" s="24" t="str">
        <f t="shared" ref="M9:M29" si="6">IF(C9="","",H9*I9)</f>
        <v/>
      </c>
      <c r="O9" s="1" t="s">
        <v>357</v>
      </c>
      <c r="P9" s="1" t="str">
        <f t="shared" ref="P9:P29" si="7">IF(C9="","",LOOKUP(C9,Species,V_1))</f>
        <v/>
      </c>
      <c r="Q9" s="1" t="str">
        <f t="shared" ref="Q9:Q29" si="8">IF(C9="","",LOOKUP(C9,Species,V_2))</f>
        <v/>
      </c>
      <c r="R9" s="1" t="str">
        <f t="shared" ref="R9:R29" si="9">IF(C9="","",LOOKUP(C9,Species,V_3))</f>
        <v/>
      </c>
      <c r="S9" s="1" t="str">
        <f t="shared" ref="S9:S29" si="10">IF(C9="","",LOOKUP(C9,Species,V_4))</f>
        <v/>
      </c>
      <c r="T9" s="1" t="str">
        <f t="shared" ref="T9:T29" si="11">IF(C9="","",LOOKUP(C9,Species,V_5))</f>
        <v/>
      </c>
    </row>
    <row r="10" spans="2:20" x14ac:dyDescent="0.2">
      <c r="B10" s="47" t="str">
        <f>IF(ISBLANK(E10),(C10&amp;" Any"),(C10&amp;" "&amp;E10))</f>
        <v>Wildrye, Russian Any</v>
      </c>
      <c r="C10" s="160" t="s">
        <v>579</v>
      </c>
      <c r="D10" s="6" t="str">
        <f t="shared" si="1"/>
        <v>Psathyrostachys juncea</v>
      </c>
      <c r="E10" s="44" t="s">
        <v>357</v>
      </c>
      <c r="F10" s="162">
        <v>1</v>
      </c>
      <c r="G10" s="5">
        <f t="shared" ref="G10:G29" si="12">IF(C10="","",F10*K10/100)</f>
        <v>0.90823425000000002</v>
      </c>
      <c r="H10" s="2">
        <f t="shared" si="2"/>
        <v>5.2556087380310226</v>
      </c>
      <c r="I10" s="1">
        <f>F10*G5</f>
        <v>317</v>
      </c>
      <c r="J10" s="4">
        <f t="shared" si="3"/>
        <v>175000</v>
      </c>
      <c r="K10" s="3">
        <f t="shared" si="4"/>
        <v>90.823425</v>
      </c>
      <c r="L10" s="3">
        <f t="shared" si="5"/>
        <v>3.6487831439393936</v>
      </c>
      <c r="M10" s="192">
        <f t="shared" si="6"/>
        <v>1666.0279699558341</v>
      </c>
      <c r="O10" s="1" t="s">
        <v>357</v>
      </c>
      <c r="P10" s="1" t="str">
        <f t="shared" si="7"/>
        <v>Bozoisky</v>
      </c>
      <c r="Q10" s="1" t="str">
        <f t="shared" si="8"/>
        <v>Bozoisky II</v>
      </c>
      <c r="R10" s="1">
        <f t="shared" si="9"/>
        <v>0</v>
      </c>
      <c r="S10" s="1">
        <f t="shared" si="10"/>
        <v>0</v>
      </c>
      <c r="T10" s="1">
        <f t="shared" si="11"/>
        <v>0</v>
      </c>
    </row>
    <row r="11" spans="2:20" x14ac:dyDescent="0.2">
      <c r="B11" s="47" t="str">
        <f t="shared" si="0"/>
        <v>Wheatgrass, Crested  Douglas</v>
      </c>
      <c r="C11" s="160" t="s">
        <v>618</v>
      </c>
      <c r="D11" s="6" t="str">
        <f t="shared" si="1"/>
        <v>Agropyron cristatum</v>
      </c>
      <c r="E11" s="44" t="s">
        <v>150</v>
      </c>
      <c r="F11" s="162">
        <v>2</v>
      </c>
      <c r="G11" s="5">
        <f t="shared" si="12"/>
        <v>1.7623328750000002</v>
      </c>
      <c r="H11" s="2">
        <f t="shared" si="2"/>
        <v>3.3673514132916065</v>
      </c>
      <c r="I11" s="1">
        <f>F11*G5</f>
        <v>634</v>
      </c>
      <c r="J11" s="4">
        <f t="shared" si="3"/>
        <v>175000</v>
      </c>
      <c r="K11" s="3">
        <f t="shared" si="4"/>
        <v>88.116643750000009</v>
      </c>
      <c r="L11" s="3">
        <f t="shared" si="5"/>
        <v>7.0800792728420578</v>
      </c>
      <c r="M11" s="192">
        <f t="shared" si="6"/>
        <v>2134.9007960268787</v>
      </c>
      <c r="O11" s="1" t="s">
        <v>357</v>
      </c>
      <c r="P11" s="1" t="str">
        <f t="shared" si="7"/>
        <v xml:space="preserve">Nordan </v>
      </c>
      <c r="Q11" s="1" t="str">
        <f t="shared" si="8"/>
        <v>Hycrest</v>
      </c>
      <c r="R11" s="1" t="str">
        <f t="shared" si="9"/>
        <v>Hycrest II</v>
      </c>
      <c r="S11" s="1" t="str">
        <f t="shared" si="10"/>
        <v>Douglas</v>
      </c>
      <c r="T11" s="1" t="str">
        <f t="shared" si="11"/>
        <v>Ephraim</v>
      </c>
    </row>
    <row r="12" spans="2:20" x14ac:dyDescent="0.2">
      <c r="B12" s="47" t="str">
        <f t="shared" si="0"/>
        <v>Wheatgrass, Western  Arriba</v>
      </c>
      <c r="C12" s="160" t="s">
        <v>611</v>
      </c>
      <c r="D12" s="6" t="str">
        <f t="shared" si="1"/>
        <v>Pascopyron smithii</v>
      </c>
      <c r="E12" s="44" t="s">
        <v>224</v>
      </c>
      <c r="F12" s="162">
        <v>1</v>
      </c>
      <c r="G12" s="5">
        <f t="shared" si="12"/>
        <v>0.86908300000000016</v>
      </c>
      <c r="H12" s="2">
        <f t="shared" si="2"/>
        <v>3.3917613231492645</v>
      </c>
      <c r="I12" s="1">
        <f>F12*G5</f>
        <v>317</v>
      </c>
      <c r="J12" s="4">
        <f t="shared" si="3"/>
        <v>105000</v>
      </c>
      <c r="K12" s="3">
        <f t="shared" si="4"/>
        <v>86.908300000000011</v>
      </c>
      <c r="L12" s="3">
        <f t="shared" si="5"/>
        <v>2.0948970385674937</v>
      </c>
      <c r="M12" s="192">
        <f t="shared" si="6"/>
        <v>1075.1883394383169</v>
      </c>
      <c r="O12" s="1" t="s">
        <v>357</v>
      </c>
      <c r="P12" s="1" t="str">
        <f t="shared" si="7"/>
        <v>Arriba</v>
      </c>
      <c r="Q12" s="1" t="str">
        <f t="shared" si="8"/>
        <v>Recovery</v>
      </c>
      <c r="R12" s="1">
        <f t="shared" si="9"/>
        <v>0</v>
      </c>
      <c r="S12" s="1">
        <f t="shared" si="10"/>
        <v>0</v>
      </c>
      <c r="T12" s="1">
        <f t="shared" si="11"/>
        <v>0</v>
      </c>
    </row>
    <row r="13" spans="2:20" x14ac:dyDescent="0.2">
      <c r="B13" s="47" t="str">
        <f t="shared" si="0"/>
        <v>Wheatgrass, Snake River  Secar</v>
      </c>
      <c r="C13" s="160" t="s">
        <v>597</v>
      </c>
      <c r="D13" s="6" t="str">
        <f t="shared" si="1"/>
        <v>Elymus wawawaiensis</v>
      </c>
      <c r="E13" s="44" t="s">
        <v>211</v>
      </c>
      <c r="F13" s="162">
        <v>1</v>
      </c>
      <c r="G13" s="5">
        <f t="shared" si="12"/>
        <v>0.84167500000000006</v>
      </c>
      <c r="H13" s="2">
        <f t="shared" si="2"/>
        <v>3.791074553436653</v>
      </c>
      <c r="I13" s="1">
        <f>F13*G5</f>
        <v>317</v>
      </c>
      <c r="J13" s="4">
        <f t="shared" si="3"/>
        <v>140000</v>
      </c>
      <c r="K13" s="3">
        <f t="shared" si="4"/>
        <v>84.167500000000004</v>
      </c>
      <c r="L13" s="3">
        <f t="shared" si="5"/>
        <v>2.7051078971533515</v>
      </c>
      <c r="M13" s="192">
        <f t="shared" si="6"/>
        <v>1201.770633439419</v>
      </c>
      <c r="O13" s="1" t="s">
        <v>357</v>
      </c>
      <c r="P13" s="1" t="str">
        <f t="shared" si="7"/>
        <v>Secar</v>
      </c>
      <c r="Q13" s="1" t="str">
        <f t="shared" si="8"/>
        <v>Discovery</v>
      </c>
      <c r="R13" s="1">
        <f t="shared" si="9"/>
        <v>0</v>
      </c>
      <c r="S13" s="1">
        <f t="shared" si="10"/>
        <v>0</v>
      </c>
      <c r="T13" s="1">
        <f t="shared" si="11"/>
        <v>0</v>
      </c>
    </row>
    <row r="14" spans="2:20" x14ac:dyDescent="0.2">
      <c r="B14" s="47" t="str">
        <f t="shared" si="0"/>
        <v>Wheatgrass, Siberian  Any</v>
      </c>
      <c r="C14" s="160" t="s">
        <v>589</v>
      </c>
      <c r="D14" s="6" t="str">
        <f t="shared" si="1"/>
        <v>Agropyron fragile</v>
      </c>
      <c r="E14" s="44" t="s">
        <v>357</v>
      </c>
      <c r="F14" s="162">
        <v>1</v>
      </c>
      <c r="G14" s="5">
        <f t="shared" si="12"/>
        <v>0.80261620000000011</v>
      </c>
      <c r="H14" s="2">
        <f t="shared" si="2"/>
        <v>4.2960126280142958</v>
      </c>
      <c r="I14" s="1">
        <f>F14*G5</f>
        <v>317</v>
      </c>
      <c r="J14" s="4">
        <f t="shared" si="3"/>
        <v>170000</v>
      </c>
      <c r="K14" s="3">
        <f t="shared" si="4"/>
        <v>80.261620000000008</v>
      </c>
      <c r="L14" s="3">
        <f t="shared" si="5"/>
        <v>3.1323405417814514</v>
      </c>
      <c r="M14" s="192">
        <f t="shared" si="6"/>
        <v>1361.8360030805318</v>
      </c>
      <c r="O14" s="1" t="s">
        <v>357</v>
      </c>
      <c r="P14" s="1" t="str">
        <f t="shared" si="7"/>
        <v>Vavilov</v>
      </c>
      <c r="Q14" s="1" t="str">
        <f t="shared" si="8"/>
        <v>Vavilov II</v>
      </c>
      <c r="R14" s="1" t="str">
        <f t="shared" si="9"/>
        <v>Stabilizer</v>
      </c>
      <c r="S14" s="1">
        <f t="shared" si="10"/>
        <v>0</v>
      </c>
      <c r="T14" s="1">
        <f t="shared" si="11"/>
        <v>0</v>
      </c>
    </row>
    <row r="15" spans="2:20" x14ac:dyDescent="0.2">
      <c r="B15" s="47" t="str">
        <f t="shared" si="0"/>
        <v>Wheatgrass, Thickspike  Critana</v>
      </c>
      <c r="C15" s="160" t="s">
        <v>607</v>
      </c>
      <c r="D15" s="6" t="str">
        <f t="shared" si="1"/>
        <v>Elymus lanceolatus</v>
      </c>
      <c r="E15" s="44" t="s">
        <v>219</v>
      </c>
      <c r="F15" s="162">
        <v>1</v>
      </c>
      <c r="G15" s="5">
        <f t="shared" si="12"/>
        <v>0.86084999999999989</v>
      </c>
      <c r="H15" s="2">
        <f t="shared" si="2"/>
        <v>5.5231428035887769</v>
      </c>
      <c r="I15" s="1">
        <f>F15*G5</f>
        <v>317</v>
      </c>
      <c r="J15" s="4">
        <f t="shared" si="3"/>
        <v>154000</v>
      </c>
      <c r="K15" s="3">
        <f t="shared" si="4"/>
        <v>86.084999999999994</v>
      </c>
      <c r="L15" s="3">
        <f t="shared" si="5"/>
        <v>3.043409090909091</v>
      </c>
      <c r="M15" s="192">
        <f t="shared" si="6"/>
        <v>1750.8362687376423</v>
      </c>
      <c r="O15" s="1" t="s">
        <v>357</v>
      </c>
      <c r="P15" s="1" t="str">
        <f t="shared" si="7"/>
        <v>Bannock</v>
      </c>
      <c r="Q15" s="1" t="str">
        <f t="shared" si="8"/>
        <v>Critana</v>
      </c>
      <c r="R15" s="1" t="str">
        <f t="shared" si="9"/>
        <v>Bannock II</v>
      </c>
      <c r="S15" s="1">
        <f t="shared" si="10"/>
        <v>0</v>
      </c>
      <c r="T15" s="1">
        <f t="shared" si="11"/>
        <v>0</v>
      </c>
    </row>
    <row r="16" spans="2:20" x14ac:dyDescent="0.2">
      <c r="B16" s="47" t="str">
        <f t="shared" si="0"/>
        <v>Squirreltail, Bottlebrush Toe Jam</v>
      </c>
      <c r="C16" s="160" t="s">
        <v>526</v>
      </c>
      <c r="D16" s="6" t="str">
        <f t="shared" si="1"/>
        <v>Elymus elymoides</v>
      </c>
      <c r="E16" s="44" t="s">
        <v>111</v>
      </c>
      <c r="F16" s="162">
        <v>0.1</v>
      </c>
      <c r="G16" s="5">
        <f t="shared" si="12"/>
        <v>8.5412025000000003E-2</v>
      </c>
      <c r="H16" s="2">
        <f t="shared" si="2"/>
        <v>10.977208137353138</v>
      </c>
      <c r="I16" s="1">
        <f>F16*G5</f>
        <v>31.700000000000003</v>
      </c>
      <c r="J16" s="4">
        <f t="shared" si="3"/>
        <v>175000</v>
      </c>
      <c r="K16" s="3">
        <f t="shared" si="4"/>
        <v>85.412025</v>
      </c>
      <c r="L16" s="3">
        <f t="shared" si="5"/>
        <v>0.34313830061983475</v>
      </c>
      <c r="M16" s="192">
        <f t="shared" si="6"/>
        <v>347.97749795409447</v>
      </c>
      <c r="O16" s="1" t="s">
        <v>357</v>
      </c>
      <c r="P16" s="1" t="str">
        <f t="shared" si="7"/>
        <v>Toe Jam</v>
      </c>
      <c r="Q16" s="1" t="str">
        <f t="shared" si="8"/>
        <v>Fish Creek</v>
      </c>
      <c r="R16" s="1">
        <f t="shared" si="9"/>
        <v>0</v>
      </c>
      <c r="S16" s="1">
        <f t="shared" si="10"/>
        <v>0</v>
      </c>
      <c r="T16" s="1">
        <f t="shared" si="11"/>
        <v>0</v>
      </c>
    </row>
    <row r="17" spans="2:20" x14ac:dyDescent="0.2">
      <c r="B17" s="47" t="str">
        <f t="shared" si="0"/>
        <v>Alfalfa Ladak</v>
      </c>
      <c r="C17" s="160" t="s">
        <v>123</v>
      </c>
      <c r="D17" s="6" t="str">
        <f t="shared" si="1"/>
        <v>Medicago sativa</v>
      </c>
      <c r="E17" s="44" t="s">
        <v>125</v>
      </c>
      <c r="F17" s="162">
        <v>0.5</v>
      </c>
      <c r="G17" s="5">
        <f t="shared" si="12"/>
        <v>0.4597520625</v>
      </c>
      <c r="H17" s="2">
        <f t="shared" si="2"/>
        <v>3.0024609830663751</v>
      </c>
      <c r="I17" s="1">
        <f>F17*G5</f>
        <v>158.5</v>
      </c>
      <c r="J17" s="4">
        <f t="shared" si="3"/>
        <v>225000</v>
      </c>
      <c r="K17" s="3">
        <f t="shared" si="4"/>
        <v>91.950412499999999</v>
      </c>
      <c r="L17" s="3">
        <f t="shared" si="5"/>
        <v>2.3747523889462809</v>
      </c>
      <c r="M17" s="192">
        <f t="shared" si="6"/>
        <v>475.89006581602047</v>
      </c>
      <c r="O17" s="1" t="s">
        <v>357</v>
      </c>
      <c r="P17" s="1" t="str">
        <f t="shared" si="7"/>
        <v>Ranger</v>
      </c>
      <c r="Q17" s="1" t="str">
        <f t="shared" si="8"/>
        <v>Ladak</v>
      </c>
      <c r="R17" s="1" t="str">
        <f t="shared" si="9"/>
        <v>Nomad</v>
      </c>
      <c r="S17" s="1" t="str">
        <f t="shared" si="10"/>
        <v>Spreador 4</v>
      </c>
      <c r="T17" s="1">
        <f t="shared" si="11"/>
        <v>0</v>
      </c>
    </row>
    <row r="18" spans="2:20" x14ac:dyDescent="0.2">
      <c r="B18" s="47" t="str">
        <f t="shared" si="0"/>
        <v>Flax, Blue Any</v>
      </c>
      <c r="C18" s="160" t="s">
        <v>521</v>
      </c>
      <c r="D18" s="6" t="str">
        <f t="shared" si="1"/>
        <v>Linum perenne</v>
      </c>
      <c r="E18" s="44" t="s">
        <v>357</v>
      </c>
      <c r="F18" s="162">
        <v>0.5</v>
      </c>
      <c r="G18" s="5">
        <f t="shared" si="12"/>
        <v>0.43574866666666673</v>
      </c>
      <c r="H18" s="2">
        <f t="shared" si="2"/>
        <v>7.0184496388381552</v>
      </c>
      <c r="I18" s="1">
        <f>F18*G5</f>
        <v>158.5</v>
      </c>
      <c r="J18" s="4">
        <f t="shared" si="3"/>
        <v>293000</v>
      </c>
      <c r="K18" s="3">
        <f t="shared" si="4"/>
        <v>87.149733333333344</v>
      </c>
      <c r="L18" s="3">
        <f t="shared" si="5"/>
        <v>2.9309999846954398</v>
      </c>
      <c r="M18" s="192">
        <f t="shared" si="6"/>
        <v>1112.4242677558475</v>
      </c>
      <c r="O18" s="1" t="s">
        <v>357</v>
      </c>
      <c r="P18" s="1" t="str">
        <f t="shared" si="7"/>
        <v>Appar</v>
      </c>
      <c r="Q18" s="1">
        <f t="shared" si="8"/>
        <v>0</v>
      </c>
      <c r="R18" s="1">
        <f t="shared" si="9"/>
        <v>0</v>
      </c>
      <c r="S18" s="1">
        <f t="shared" si="10"/>
        <v>0</v>
      </c>
      <c r="T18" s="1">
        <f t="shared" si="11"/>
        <v>0</v>
      </c>
    </row>
    <row r="19" spans="2:20" x14ac:dyDescent="0.2">
      <c r="B19" s="47" t="str">
        <f t="shared" si="0"/>
        <v>Yarrow, Western  Any</v>
      </c>
      <c r="C19" s="160" t="s">
        <v>612</v>
      </c>
      <c r="D19" s="6" t="str">
        <f t="shared" si="1"/>
        <v>Achillea millefolium</v>
      </c>
      <c r="E19" s="44" t="s">
        <v>357</v>
      </c>
      <c r="F19" s="162">
        <v>0.2</v>
      </c>
      <c r="G19" s="5">
        <f t="shared" si="12"/>
        <v>0.1793286</v>
      </c>
      <c r="H19" s="2">
        <f t="shared" si="2"/>
        <v>25.522651422252689</v>
      </c>
      <c r="I19" s="1">
        <f>F19*G5</f>
        <v>63.400000000000006</v>
      </c>
      <c r="J19" s="4">
        <f t="shared" si="3"/>
        <v>3300000</v>
      </c>
      <c r="K19" s="3">
        <f t="shared" si="4"/>
        <v>89.664299999999997</v>
      </c>
      <c r="L19" s="3">
        <f t="shared" si="5"/>
        <v>13.5855</v>
      </c>
      <c r="M19" s="192">
        <f t="shared" si="6"/>
        <v>1618.1361001708206</v>
      </c>
      <c r="O19" s="1" t="s">
        <v>357</v>
      </c>
      <c r="P19" s="1" t="str">
        <f t="shared" si="7"/>
        <v>Eagle</v>
      </c>
      <c r="Q19" s="1">
        <f t="shared" si="8"/>
        <v>0</v>
      </c>
      <c r="R19" s="1">
        <f t="shared" si="9"/>
        <v>0</v>
      </c>
      <c r="S19" s="1">
        <f t="shared" si="10"/>
        <v>0</v>
      </c>
      <c r="T19" s="1">
        <f t="shared" si="11"/>
        <v>0</v>
      </c>
    </row>
    <row r="20" spans="2:20" x14ac:dyDescent="0.2">
      <c r="B20" s="47" t="str">
        <f t="shared" si="0"/>
        <v>Sunflower, Annual Any</v>
      </c>
      <c r="C20" s="160" t="s">
        <v>509</v>
      </c>
      <c r="D20" s="6" t="str">
        <f t="shared" si="1"/>
        <v>Helianthus annuus</v>
      </c>
      <c r="E20" s="44" t="s">
        <v>357</v>
      </c>
      <c r="F20" s="162">
        <v>0.1</v>
      </c>
      <c r="G20" s="5">
        <f t="shared" si="12"/>
        <v>9.1521600000000009E-2</v>
      </c>
      <c r="H20" s="2">
        <f t="shared" si="2"/>
        <v>11.4446311826594</v>
      </c>
      <c r="I20" s="1">
        <f>F20*G5</f>
        <v>31.700000000000003</v>
      </c>
      <c r="J20" s="4">
        <f t="shared" si="3"/>
        <v>58500</v>
      </c>
      <c r="K20" s="3">
        <f t="shared" si="4"/>
        <v>91.521599999999992</v>
      </c>
      <c r="L20" s="3">
        <f t="shared" si="5"/>
        <v>0.1229112396694215</v>
      </c>
      <c r="M20" s="192">
        <f t="shared" si="6"/>
        <v>362.79480849030301</v>
      </c>
      <c r="O20" s="1" t="s">
        <v>357</v>
      </c>
      <c r="P20" s="1">
        <f t="shared" si="7"/>
        <v>0</v>
      </c>
      <c r="Q20" s="1">
        <f t="shared" si="8"/>
        <v>0</v>
      </c>
      <c r="R20" s="1">
        <f t="shared" si="9"/>
        <v>0</v>
      </c>
      <c r="S20" s="1">
        <f t="shared" si="10"/>
        <v>0</v>
      </c>
      <c r="T20" s="1">
        <f t="shared" si="11"/>
        <v>0</v>
      </c>
    </row>
    <row r="21" spans="2:20" x14ac:dyDescent="0.2">
      <c r="B21" s="47" t="str">
        <f t="shared" si="0"/>
        <v>Beeplant, Rocky Mountain Any</v>
      </c>
      <c r="C21" s="160" t="s">
        <v>577</v>
      </c>
      <c r="D21" s="6" t="str">
        <f t="shared" si="1"/>
        <v>Cleome serrulata</v>
      </c>
      <c r="E21" s="44" t="s">
        <v>357</v>
      </c>
      <c r="F21" s="162">
        <v>0.5</v>
      </c>
      <c r="G21" s="5">
        <f t="shared" si="12"/>
        <v>0.45929999999999999</v>
      </c>
      <c r="H21" s="2">
        <f t="shared" si="2"/>
        <v>20.079614821181131</v>
      </c>
      <c r="I21" s="1">
        <f>F21*G5</f>
        <v>158.5</v>
      </c>
      <c r="J21" s="4">
        <f t="shared" si="3"/>
        <v>70000</v>
      </c>
      <c r="K21" s="3">
        <f t="shared" si="4"/>
        <v>91.86</v>
      </c>
      <c r="L21" s="3">
        <f t="shared" si="5"/>
        <v>0.73808539944903584</v>
      </c>
      <c r="M21" s="192">
        <f t="shared" si="6"/>
        <v>3182.6189491572095</v>
      </c>
      <c r="O21" s="1" t="s">
        <v>357</v>
      </c>
      <c r="P21" s="1">
        <f t="shared" si="7"/>
        <v>0</v>
      </c>
      <c r="Q21" s="1">
        <f t="shared" si="8"/>
        <v>0</v>
      </c>
      <c r="R21" s="1">
        <f t="shared" si="9"/>
        <v>0</v>
      </c>
      <c r="S21" s="1">
        <f t="shared" si="10"/>
        <v>0</v>
      </c>
      <c r="T21" s="1">
        <f t="shared" si="11"/>
        <v>0</v>
      </c>
    </row>
    <row r="22" spans="2:20" x14ac:dyDescent="0.2">
      <c r="B22" s="47" t="str">
        <f t="shared" si="0"/>
        <v>Kochia, Forage  Immigrant</v>
      </c>
      <c r="C22" s="160" t="s">
        <v>542</v>
      </c>
      <c r="D22" s="6" t="str">
        <f t="shared" si="1"/>
        <v>Kochia prostrata</v>
      </c>
      <c r="E22" s="44" t="s">
        <v>112</v>
      </c>
      <c r="F22" s="162">
        <v>1</v>
      </c>
      <c r="G22" s="5">
        <f t="shared" si="12"/>
        <v>0.70344740000000006</v>
      </c>
      <c r="H22" s="2">
        <f t="shared" si="2"/>
        <v>9.3416421598814736</v>
      </c>
      <c r="I22" s="1">
        <f>F22*G5</f>
        <v>317</v>
      </c>
      <c r="J22" s="4">
        <f t="shared" si="3"/>
        <v>407700</v>
      </c>
      <c r="K22" s="3">
        <f t="shared" si="4"/>
        <v>70.344740000000002</v>
      </c>
      <c r="L22" s="3">
        <f t="shared" si="5"/>
        <v>6.5839188471074372</v>
      </c>
      <c r="M22" s="192">
        <f t="shared" si="6"/>
        <v>2961.3005646824272</v>
      </c>
      <c r="O22" s="1" t="s">
        <v>357</v>
      </c>
      <c r="P22" s="1" t="str">
        <f t="shared" si="7"/>
        <v>Immigrant</v>
      </c>
      <c r="Q22" s="1">
        <f t="shared" si="8"/>
        <v>0</v>
      </c>
      <c r="R22" s="1">
        <f t="shared" si="9"/>
        <v>0</v>
      </c>
      <c r="S22" s="1">
        <f t="shared" si="10"/>
        <v>0</v>
      </c>
      <c r="T22" s="1">
        <f t="shared" si="11"/>
        <v>0</v>
      </c>
    </row>
    <row r="23" spans="2:20" x14ac:dyDescent="0.2">
      <c r="B23" s="47" t="str">
        <f t="shared" si="0"/>
        <v>Sagebrush, Wyoming Big Any</v>
      </c>
      <c r="C23" s="160" t="s">
        <v>822</v>
      </c>
      <c r="D23" s="6" t="str">
        <f t="shared" si="1"/>
        <v>Artemisia tridentata wyomingensis</v>
      </c>
      <c r="E23" s="44" t="s">
        <v>357</v>
      </c>
      <c r="F23" s="162">
        <v>1</v>
      </c>
      <c r="G23" s="5">
        <f t="shared" si="12"/>
        <v>0.1947016</v>
      </c>
      <c r="H23" s="2">
        <f t="shared" si="2"/>
        <v>14.105353493920711</v>
      </c>
      <c r="I23" s="1">
        <f>F23*G5</f>
        <v>317</v>
      </c>
      <c r="J23" s="4">
        <f t="shared" si="3"/>
        <v>2500000</v>
      </c>
      <c r="K23" s="3">
        <f t="shared" si="4"/>
        <v>19.47016</v>
      </c>
      <c r="L23" s="3">
        <f t="shared" si="5"/>
        <v>11.174334251606979</v>
      </c>
      <c r="M23" s="192">
        <f t="shared" si="6"/>
        <v>4471.3970575728654</v>
      </c>
      <c r="O23" s="1" t="s">
        <v>357</v>
      </c>
      <c r="P23" s="1">
        <f t="shared" si="7"/>
        <v>0</v>
      </c>
      <c r="Q23" s="1">
        <f t="shared" si="8"/>
        <v>0</v>
      </c>
      <c r="R23" s="1">
        <f t="shared" si="9"/>
        <v>0</v>
      </c>
      <c r="S23" s="1">
        <f t="shared" si="10"/>
        <v>0</v>
      </c>
      <c r="T23" s="1">
        <f t="shared" si="11"/>
        <v>0</v>
      </c>
    </row>
    <row r="24" spans="2:20" x14ac:dyDescent="0.2">
      <c r="B24" s="47" t="str">
        <f t="shared" si="0"/>
        <v xml:space="preserve"> Any</v>
      </c>
      <c r="C24" s="160"/>
      <c r="D24" s="6" t="str">
        <f t="shared" si="1"/>
        <v/>
      </c>
      <c r="E24" s="44"/>
      <c r="F24" s="162"/>
      <c r="G24" s="5" t="str">
        <f t="shared" si="12"/>
        <v/>
      </c>
      <c r="H24" s="2" t="str">
        <f t="shared" si="2"/>
        <v/>
      </c>
      <c r="I24" s="1">
        <f>F24*G5</f>
        <v>0</v>
      </c>
      <c r="J24" s="4" t="str">
        <f t="shared" si="3"/>
        <v/>
      </c>
      <c r="K24" s="3" t="str">
        <f t="shared" si="4"/>
        <v/>
      </c>
      <c r="L24" s="3" t="str">
        <f t="shared" si="5"/>
        <v/>
      </c>
      <c r="M24" s="192" t="str">
        <f t="shared" si="6"/>
        <v/>
      </c>
      <c r="O24" s="1" t="s">
        <v>357</v>
      </c>
      <c r="P24" s="1" t="str">
        <f t="shared" si="7"/>
        <v/>
      </c>
      <c r="Q24" s="1" t="str">
        <f t="shared" si="8"/>
        <v/>
      </c>
      <c r="R24" s="1" t="str">
        <f t="shared" si="9"/>
        <v/>
      </c>
      <c r="S24" s="1" t="str">
        <f t="shared" si="10"/>
        <v/>
      </c>
      <c r="T24" s="1" t="str">
        <f t="shared" si="11"/>
        <v/>
      </c>
    </row>
    <row r="25" spans="2:20" x14ac:dyDescent="0.2">
      <c r="B25" s="47" t="str">
        <f t="shared" si="0"/>
        <v xml:space="preserve"> Any</v>
      </c>
      <c r="C25" s="160"/>
      <c r="D25" s="6" t="str">
        <f t="shared" si="1"/>
        <v/>
      </c>
      <c r="E25" s="44"/>
      <c r="F25" s="162"/>
      <c r="G25" s="5" t="str">
        <f t="shared" si="12"/>
        <v/>
      </c>
      <c r="H25" s="2" t="str">
        <f t="shared" si="2"/>
        <v/>
      </c>
      <c r="I25" s="1">
        <f>F25*G5</f>
        <v>0</v>
      </c>
      <c r="J25" s="4" t="str">
        <f t="shared" si="3"/>
        <v/>
      </c>
      <c r="K25" s="3" t="str">
        <f t="shared" si="4"/>
        <v/>
      </c>
      <c r="L25" s="3" t="str">
        <f t="shared" si="5"/>
        <v/>
      </c>
      <c r="M25" s="192" t="str">
        <f t="shared" si="6"/>
        <v/>
      </c>
      <c r="O25" s="1" t="s">
        <v>357</v>
      </c>
      <c r="P25" s="1" t="str">
        <f t="shared" si="7"/>
        <v/>
      </c>
      <c r="Q25" s="1" t="str">
        <f t="shared" si="8"/>
        <v/>
      </c>
      <c r="R25" s="1" t="str">
        <f t="shared" si="9"/>
        <v/>
      </c>
      <c r="S25" s="1" t="str">
        <f t="shared" si="10"/>
        <v/>
      </c>
      <c r="T25" s="1" t="str">
        <f t="shared" si="11"/>
        <v/>
      </c>
    </row>
    <row r="26" spans="2:20" x14ac:dyDescent="0.2">
      <c r="B26" s="47" t="str">
        <f t="shared" si="0"/>
        <v xml:space="preserve"> Any</v>
      </c>
      <c r="C26" s="160"/>
      <c r="D26" s="6" t="str">
        <f t="shared" si="1"/>
        <v/>
      </c>
      <c r="E26" s="44"/>
      <c r="F26" s="162"/>
      <c r="G26" s="5" t="str">
        <f t="shared" si="12"/>
        <v/>
      </c>
      <c r="H26" s="2" t="str">
        <f t="shared" si="2"/>
        <v/>
      </c>
      <c r="I26" s="1">
        <f>F26*G5</f>
        <v>0</v>
      </c>
      <c r="J26" s="4" t="str">
        <f t="shared" si="3"/>
        <v/>
      </c>
      <c r="K26" s="3" t="str">
        <f t="shared" si="4"/>
        <v/>
      </c>
      <c r="L26" s="3" t="str">
        <f t="shared" si="5"/>
        <v/>
      </c>
      <c r="M26" s="192" t="str">
        <f t="shared" si="6"/>
        <v/>
      </c>
      <c r="O26" s="1" t="s">
        <v>357</v>
      </c>
      <c r="P26" s="1" t="str">
        <f t="shared" si="7"/>
        <v/>
      </c>
      <c r="Q26" s="1" t="str">
        <f t="shared" si="8"/>
        <v/>
      </c>
      <c r="R26" s="1" t="str">
        <f t="shared" si="9"/>
        <v/>
      </c>
      <c r="S26" s="1" t="str">
        <f t="shared" si="10"/>
        <v/>
      </c>
      <c r="T26" s="1" t="str">
        <f t="shared" si="11"/>
        <v/>
      </c>
    </row>
    <row r="27" spans="2:20" x14ac:dyDescent="0.2">
      <c r="B27" s="47" t="str">
        <f t="shared" si="0"/>
        <v xml:space="preserve"> Any</v>
      </c>
      <c r="C27" s="160"/>
      <c r="D27" s="6" t="str">
        <f t="shared" si="1"/>
        <v/>
      </c>
      <c r="E27" s="44"/>
      <c r="F27" s="162"/>
      <c r="G27" s="5" t="str">
        <f t="shared" si="12"/>
        <v/>
      </c>
      <c r="H27" s="2" t="str">
        <f t="shared" si="2"/>
        <v/>
      </c>
      <c r="I27" s="1">
        <f>F27*G5</f>
        <v>0</v>
      </c>
      <c r="J27" s="4" t="str">
        <f t="shared" si="3"/>
        <v/>
      </c>
      <c r="K27" s="3" t="str">
        <f t="shared" si="4"/>
        <v/>
      </c>
      <c r="L27" s="3" t="str">
        <f t="shared" si="5"/>
        <v/>
      </c>
      <c r="M27" s="192" t="str">
        <f t="shared" si="6"/>
        <v/>
      </c>
      <c r="O27" s="1" t="s">
        <v>357</v>
      </c>
      <c r="P27" s="1" t="str">
        <f t="shared" si="7"/>
        <v/>
      </c>
      <c r="Q27" s="1" t="str">
        <f t="shared" si="8"/>
        <v/>
      </c>
      <c r="R27" s="1" t="str">
        <f t="shared" si="9"/>
        <v/>
      </c>
      <c r="S27" s="1" t="str">
        <f t="shared" si="10"/>
        <v/>
      </c>
      <c r="T27" s="1" t="str">
        <f t="shared" si="11"/>
        <v/>
      </c>
    </row>
    <row r="28" spans="2:20" x14ac:dyDescent="0.2">
      <c r="B28" s="47" t="str">
        <f t="shared" si="0"/>
        <v xml:space="preserve"> Any</v>
      </c>
      <c r="C28" s="160"/>
      <c r="D28" s="6" t="str">
        <f t="shared" si="1"/>
        <v/>
      </c>
      <c r="E28" s="44"/>
      <c r="F28" s="162"/>
      <c r="G28" s="5" t="str">
        <f t="shared" si="12"/>
        <v/>
      </c>
      <c r="H28" s="2" t="str">
        <f t="shared" si="2"/>
        <v/>
      </c>
      <c r="I28" s="1">
        <f>F28*G5</f>
        <v>0</v>
      </c>
      <c r="J28" s="4" t="str">
        <f t="shared" si="3"/>
        <v/>
      </c>
      <c r="K28" s="3" t="str">
        <f t="shared" si="4"/>
        <v/>
      </c>
      <c r="L28" s="3" t="str">
        <f t="shared" si="5"/>
        <v/>
      </c>
      <c r="M28" s="192" t="str">
        <f t="shared" si="6"/>
        <v/>
      </c>
      <c r="O28" s="1" t="s">
        <v>357</v>
      </c>
      <c r="P28" s="1" t="str">
        <f t="shared" si="7"/>
        <v/>
      </c>
      <c r="Q28" s="1" t="str">
        <f t="shared" si="8"/>
        <v/>
      </c>
      <c r="R28" s="1" t="str">
        <f t="shared" si="9"/>
        <v/>
      </c>
      <c r="S28" s="1" t="str">
        <f t="shared" si="10"/>
        <v/>
      </c>
      <c r="T28" s="1" t="str">
        <f t="shared" si="11"/>
        <v/>
      </c>
    </row>
    <row r="29" spans="2:20" ht="13.5" thickBot="1" x14ac:dyDescent="0.25">
      <c r="B29" s="47" t="str">
        <f t="shared" si="0"/>
        <v xml:space="preserve"> Any</v>
      </c>
      <c r="C29" s="161"/>
      <c r="D29" s="39" t="str">
        <f t="shared" si="1"/>
        <v/>
      </c>
      <c r="E29" s="45"/>
      <c r="F29" s="163"/>
      <c r="G29" s="25" t="str">
        <f t="shared" si="12"/>
        <v/>
      </c>
      <c r="H29" s="26" t="str">
        <f t="shared" si="2"/>
        <v/>
      </c>
      <c r="I29" s="27">
        <f>F29*G5</f>
        <v>0</v>
      </c>
      <c r="J29" s="28" t="str">
        <f t="shared" si="3"/>
        <v/>
      </c>
      <c r="K29" s="29" t="str">
        <f t="shared" si="4"/>
        <v/>
      </c>
      <c r="L29" s="57" t="str">
        <f t="shared" si="5"/>
        <v/>
      </c>
      <c r="M29" s="193" t="str">
        <f t="shared" si="6"/>
        <v/>
      </c>
      <c r="O29" s="1" t="s">
        <v>357</v>
      </c>
      <c r="P29" s="1" t="str">
        <f t="shared" si="7"/>
        <v/>
      </c>
      <c r="Q29" s="1" t="str">
        <f t="shared" si="8"/>
        <v/>
      </c>
      <c r="R29" s="1" t="str">
        <f t="shared" si="9"/>
        <v/>
      </c>
      <c r="S29" s="1" t="str">
        <f t="shared" si="10"/>
        <v/>
      </c>
      <c r="T29" s="1" t="str">
        <f t="shared" si="11"/>
        <v/>
      </c>
    </row>
    <row r="30" spans="2:20" ht="12.75" customHeight="1" x14ac:dyDescent="0.2">
      <c r="C30" s="278" t="s">
        <v>494</v>
      </c>
      <c r="E30" s="6" t="s">
        <v>116</v>
      </c>
      <c r="F30" s="59">
        <f>SUM(I9:I29)</f>
        <v>3455.2999999999997</v>
      </c>
      <c r="L30" s="58" t="s">
        <v>235</v>
      </c>
      <c r="M30" s="191">
        <f>SUM(M9:M29)</f>
        <v>23723.099322278213</v>
      </c>
    </row>
    <row r="31" spans="2:20" x14ac:dyDescent="0.2">
      <c r="C31" s="279"/>
      <c r="E31" s="19" t="s">
        <v>236</v>
      </c>
      <c r="F31" s="60">
        <f>SUM(F9:F29)</f>
        <v>10.899999999999999</v>
      </c>
      <c r="L31" s="54"/>
      <c r="M31" s="55"/>
    </row>
    <row r="32" spans="2:20" x14ac:dyDescent="0.2">
      <c r="C32" s="279"/>
      <c r="E32" s="19" t="s">
        <v>237</v>
      </c>
      <c r="F32" s="60">
        <f>SUM(G9:G29)</f>
        <v>8.6540032791666679</v>
      </c>
      <c r="L32" s="56"/>
      <c r="M32" s="55"/>
    </row>
    <row r="33" spans="3:17" x14ac:dyDescent="0.2">
      <c r="E33" s="19" t="s">
        <v>238</v>
      </c>
      <c r="F33" s="53">
        <f>M30/G5</f>
        <v>74.836275464600035</v>
      </c>
      <c r="P33" s="6" t="s">
        <v>243</v>
      </c>
      <c r="Q33" s="6"/>
    </row>
    <row r="34" spans="3:17" ht="14.25" x14ac:dyDescent="0.2">
      <c r="E34" s="19" t="s">
        <v>241</v>
      </c>
      <c r="F34" s="60">
        <f>SUM(L9:L29)</f>
        <v>59.558257397287264</v>
      </c>
      <c r="P34" t="s">
        <v>246</v>
      </c>
    </row>
    <row r="35" spans="3:17" x14ac:dyDescent="0.2">
      <c r="P35" t="s">
        <v>249</v>
      </c>
    </row>
    <row r="36" spans="3:17" ht="15.75" x14ac:dyDescent="0.25">
      <c r="C36" s="164" t="str">
        <f>'Species List'!C2</f>
        <v>Prices are current as of January, 2019.  Prices change as new inventory is received.</v>
      </c>
      <c r="P36" t="s">
        <v>250</v>
      </c>
    </row>
    <row r="37" spans="3:17" x14ac:dyDescent="0.2">
      <c r="P37" t="s">
        <v>247</v>
      </c>
    </row>
    <row r="38" spans="3:17" ht="13.5" thickBot="1" x14ac:dyDescent="0.25">
      <c r="C38" s="7" t="s">
        <v>252</v>
      </c>
      <c r="P38" t="s">
        <v>248</v>
      </c>
    </row>
    <row r="39" spans="3:17" x14ac:dyDescent="0.2">
      <c r="C39" s="261"/>
      <c r="D39" s="262"/>
      <c r="E39" s="262"/>
      <c r="F39" s="262"/>
      <c r="G39" s="262"/>
      <c r="H39" s="262"/>
      <c r="I39" s="262"/>
      <c r="J39" s="262"/>
      <c r="K39" s="262"/>
      <c r="L39" s="262"/>
      <c r="M39" s="263"/>
      <c r="P39" t="s">
        <v>245</v>
      </c>
    </row>
    <row r="40" spans="3:17" x14ac:dyDescent="0.2">
      <c r="C40" s="264"/>
      <c r="D40" s="265"/>
      <c r="E40" s="265"/>
      <c r="F40" s="265"/>
      <c r="G40" s="265"/>
      <c r="H40" s="265"/>
      <c r="I40" s="265"/>
      <c r="J40" s="265"/>
      <c r="K40" s="265"/>
      <c r="L40" s="265"/>
      <c r="M40" s="266"/>
      <c r="P40" t="s">
        <v>251</v>
      </c>
    </row>
    <row r="41" spans="3:17" x14ac:dyDescent="0.2">
      <c r="C41" s="264"/>
      <c r="D41" s="265"/>
      <c r="E41" s="265"/>
      <c r="F41" s="265"/>
      <c r="G41" s="265"/>
      <c r="H41" s="265"/>
      <c r="I41" s="265"/>
      <c r="J41" s="265"/>
      <c r="K41" s="265"/>
      <c r="L41" s="265"/>
      <c r="M41" s="266"/>
    </row>
    <row r="42" spans="3:17" x14ac:dyDescent="0.2">
      <c r="C42" s="264"/>
      <c r="D42" s="265"/>
      <c r="E42" s="265"/>
      <c r="F42" s="265"/>
      <c r="G42" s="265"/>
      <c r="H42" s="265"/>
      <c r="I42" s="265"/>
      <c r="J42" s="265"/>
      <c r="K42" s="265"/>
      <c r="L42" s="265"/>
      <c r="M42" s="266"/>
    </row>
    <row r="43" spans="3:17" x14ac:dyDescent="0.2">
      <c r="C43" s="264"/>
      <c r="D43" s="265"/>
      <c r="E43" s="265"/>
      <c r="F43" s="265"/>
      <c r="G43" s="265"/>
      <c r="H43" s="265"/>
      <c r="I43" s="265"/>
      <c r="J43" s="265"/>
      <c r="K43" s="265"/>
      <c r="L43" s="265"/>
      <c r="M43" s="266"/>
    </row>
    <row r="44" spans="3:17" ht="13.5" thickBot="1" x14ac:dyDescent="0.25">
      <c r="C44" s="267"/>
      <c r="D44" s="268"/>
      <c r="E44" s="268"/>
      <c r="F44" s="268"/>
      <c r="G44" s="268"/>
      <c r="H44" s="268"/>
      <c r="I44" s="268"/>
      <c r="J44" s="268"/>
      <c r="K44" s="268"/>
      <c r="L44" s="268"/>
      <c r="M44" s="269"/>
    </row>
  </sheetData>
  <sheetProtection password="C969" sheet="1" objects="1" scenarios="1"/>
  <mergeCells count="8">
    <mergeCell ref="K5:L5"/>
    <mergeCell ref="C39:M44"/>
    <mergeCell ref="P8:T8"/>
    <mergeCell ref="I4:J4"/>
    <mergeCell ref="I5:J5"/>
    <mergeCell ref="K4:L4"/>
    <mergeCell ref="D4:F4"/>
    <mergeCell ref="C30:C32"/>
  </mergeCells>
  <phoneticPr fontId="4" type="noConversion"/>
  <dataValidations count="27">
    <dataValidation allowBlank="1" showInputMessage="1" showErrorMessage="1" promptTitle="Project Name" prompt="Enter project name as it appears in the WRI database." sqref="D4"/>
    <dataValidation allowBlank="1" showInputMessage="1" showErrorMessage="1" promptTitle="Database Number" prompt="Enter Database Project Number" sqref="D5"/>
    <dataValidation type="list" allowBlank="1" showInputMessage="1" showErrorMessage="1" errorTitle="Invalid Selection" error="If your seeding method is not in the drop down list select &quot;other&quot; and give details in the Notes at the bottom of this sheet." sqref="I5:J5">
      <formula1>$P$34:$P$40</formula1>
    </dataValidation>
    <dataValidation type="list" allowBlank="1" showInputMessage="1" showErrorMessage="1" sqref="E29">
      <formula1>$O$29:$T$29</formula1>
    </dataValidation>
    <dataValidation type="list" allowBlank="1" showInputMessage="1" showErrorMessage="1" sqref="E10">
      <formula1>$O$10:$T$10</formula1>
    </dataValidation>
    <dataValidation type="list" allowBlank="1" showInputMessage="1" showErrorMessage="1" sqref="E11">
      <formula1>$O$11:$T$11</formula1>
    </dataValidation>
    <dataValidation type="list" allowBlank="1" showInputMessage="1" showErrorMessage="1" sqref="E12">
      <formula1>$O$12:$T$12</formula1>
    </dataValidation>
    <dataValidation type="list" allowBlank="1" showInputMessage="1" showErrorMessage="1" sqref="E13">
      <formula1>$O$13:$T$13</formula1>
    </dataValidation>
    <dataValidation type="list" allowBlank="1" showInputMessage="1" showErrorMessage="1" sqref="E14">
      <formula1>$O$14:$T$14</formula1>
    </dataValidation>
    <dataValidation type="list" allowBlank="1" showInputMessage="1" showErrorMessage="1" sqref="E15">
      <formula1>$O$15:$T$15</formula1>
    </dataValidation>
    <dataValidation type="list" allowBlank="1" showInputMessage="1" showErrorMessage="1" sqref="E16">
      <formula1>$O$16:$T$16</formula1>
    </dataValidation>
    <dataValidation type="list" allowBlank="1" showInputMessage="1" showErrorMessage="1" sqref="E17">
      <formula1>$O$17:$T$17</formula1>
    </dataValidation>
    <dataValidation type="list" allowBlank="1" showInputMessage="1" showErrorMessage="1" sqref="E18">
      <formula1>$O$18:$T$18</formula1>
    </dataValidation>
    <dataValidation type="list" allowBlank="1" showInputMessage="1" showErrorMessage="1" sqref="E19">
      <formula1>$O$19:$T$19</formula1>
    </dataValidation>
    <dataValidation type="list" allowBlank="1" showInputMessage="1" showErrorMessage="1" sqref="E20">
      <formula1>$O$20:$T$20</formula1>
    </dataValidation>
    <dataValidation type="list" allowBlank="1" showInputMessage="1" showErrorMessage="1" sqref="E21">
      <formula1>$O$21:$T$21</formula1>
    </dataValidation>
    <dataValidation type="list" allowBlank="1" showInputMessage="1" showErrorMessage="1" sqref="E22">
      <formula1>$O$22:$T$22</formula1>
    </dataValidation>
    <dataValidation type="list" allowBlank="1" showInputMessage="1" showErrorMessage="1" sqref="E23">
      <formula1>$O$23:$T$23</formula1>
    </dataValidation>
    <dataValidation type="list" allowBlank="1" showInputMessage="1" showErrorMessage="1" sqref="E24">
      <formula1>$O$24:$T$24</formula1>
    </dataValidation>
    <dataValidation type="list" allowBlank="1" showInputMessage="1" showErrorMessage="1" sqref="E25">
      <formula1>$O$25:$T$25</formula1>
    </dataValidation>
    <dataValidation type="list" allowBlank="1" showInputMessage="1" showErrorMessage="1" sqref="E26">
      <formula1>$O$26:$T$26</formula1>
    </dataValidation>
    <dataValidation type="list" allowBlank="1" showInputMessage="1" showErrorMessage="1" sqref="E27">
      <formula1>$O$27:$T$27</formula1>
    </dataValidation>
    <dataValidation type="list" allowBlank="1" showInputMessage="1" showErrorMessage="1" sqref="E28">
      <formula1>$O$28:$T$28</formula1>
    </dataValidation>
    <dataValidation type="list" allowBlank="1" showInputMessage="1" showErrorMessage="1" sqref="E9">
      <formula1>$O$9:$T$9</formula1>
    </dataValidation>
    <dataValidation type="list" allowBlank="1" showInputMessage="1" showErrorMessage="1" errorTitle="Invalid Plant Selection" error="Oops! Are you sure you want to plant that?  Maybe you should try selecting something from the drop down list instead." sqref="C9:C29">
      <formula1>Species</formula1>
    </dataValidation>
    <dataValidation allowBlank="1" showInputMessage="1" showErrorMessage="1" promptTitle="Approximate Date Needed" prompt="Seed mix will not be mixed until funding and final seed mix has been approved.  You will need to contact GBRC to coordinate actual timing of seed pickup." sqref="K5:L5"/>
    <dataValidation allowBlank="1" showInputMessage="1" showErrorMessage="1" promptTitle="Budget" prompt="Enter amount of money in budget for seed." sqref="H5"/>
  </dataValidations>
  <pageMargins left="0.75" right="0.75" top="1" bottom="1" header="0.5" footer="0.5"/>
  <pageSetup scale="77" orientation="landscape" horizontalDpi="525" verticalDpi="52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S143"/>
  <sheetViews>
    <sheetView zoomScale="85" workbookViewId="0">
      <pane ySplit="4" topLeftCell="A5" activePane="bottomLeft" state="frozen"/>
      <selection pane="bottomLeft" activeCell="D9" sqref="D9"/>
    </sheetView>
  </sheetViews>
  <sheetFormatPr defaultColWidth="9.140625" defaultRowHeight="12.75" x14ac:dyDescent="0.2"/>
  <cols>
    <col min="1" max="1" width="36.140625" style="61" customWidth="1"/>
    <col min="2" max="2" width="3" style="61" customWidth="1"/>
    <col min="3" max="3" width="6.7109375" style="61" bestFit="1" customWidth="1"/>
    <col min="4" max="4" width="23.140625" style="176" customWidth="1"/>
    <col min="5" max="5" width="9.28515625" style="62" bestFit="1" customWidth="1"/>
    <col min="6" max="6" width="4.140625" style="50" bestFit="1" customWidth="1"/>
    <col min="7" max="7" width="6.140625" style="50" customWidth="1"/>
    <col min="8" max="8" width="10.85546875" style="51" customWidth="1"/>
    <col min="9" max="9" width="1.42578125" style="95" customWidth="1"/>
    <col min="10" max="10" width="6.42578125" style="64" bestFit="1" customWidth="1"/>
    <col min="11" max="11" width="9.140625" style="61" customWidth="1"/>
    <col min="12" max="16" width="9.140625" style="61"/>
    <col min="17" max="17" width="9.42578125" style="61" customWidth="1"/>
    <col min="18" max="16384" width="9.140625" style="61"/>
  </cols>
  <sheetData>
    <row r="1" spans="1:253" x14ac:dyDescent="0.2">
      <c r="I1" s="63"/>
      <c r="Q1" s="61" t="s">
        <v>345</v>
      </c>
      <c r="R1" s="52" t="s">
        <v>347</v>
      </c>
    </row>
    <row r="2" spans="1:253" x14ac:dyDescent="0.2">
      <c r="A2" s="65" t="s">
        <v>0</v>
      </c>
      <c r="B2" s="65"/>
      <c r="C2" s="66" t="s">
        <v>843</v>
      </c>
      <c r="D2" s="177"/>
      <c r="E2" s="67"/>
      <c r="F2" s="68"/>
      <c r="G2" s="69"/>
      <c r="H2" s="70"/>
      <c r="I2" s="71"/>
      <c r="J2" s="72"/>
      <c r="Q2" s="73" t="s">
        <v>359</v>
      </c>
      <c r="R2" s="74" t="s">
        <v>346</v>
      </c>
    </row>
    <row r="3" spans="1:253" s="81" customFormat="1" x14ac:dyDescent="0.2">
      <c r="A3" s="75"/>
      <c r="B3" s="75"/>
      <c r="C3" s="75"/>
      <c r="D3" s="178"/>
      <c r="E3" s="76"/>
      <c r="F3" s="77"/>
      <c r="G3" s="77"/>
      <c r="H3" s="78"/>
      <c r="I3" s="79"/>
      <c r="J3" s="80"/>
    </row>
    <row r="4" spans="1:253" s="87" customFormat="1" ht="84.75" customHeight="1" thickBot="1" x14ac:dyDescent="0.25">
      <c r="A4" s="82" t="s">
        <v>1</v>
      </c>
      <c r="B4" s="82" t="s">
        <v>2</v>
      </c>
      <c r="C4" s="82" t="s">
        <v>76</v>
      </c>
      <c r="D4" s="179" t="s">
        <v>268</v>
      </c>
      <c r="E4" s="83" t="s">
        <v>77</v>
      </c>
      <c r="F4" s="82" t="s">
        <v>3</v>
      </c>
      <c r="G4" s="82" t="s">
        <v>4</v>
      </c>
      <c r="H4" s="84" t="s">
        <v>5</v>
      </c>
      <c r="I4" s="85"/>
      <c r="J4" s="86" t="s">
        <v>6</v>
      </c>
      <c r="K4" s="86" t="s">
        <v>233</v>
      </c>
      <c r="M4" s="87" t="s">
        <v>161</v>
      </c>
      <c r="N4" s="87" t="s">
        <v>162</v>
      </c>
      <c r="O4" s="87" t="s">
        <v>163</v>
      </c>
      <c r="P4" s="87" t="s">
        <v>164</v>
      </c>
      <c r="Q4" s="87" t="s">
        <v>165</v>
      </c>
    </row>
    <row r="5" spans="1:253" s="52" customFormat="1" x14ac:dyDescent="0.2">
      <c r="A5" s="52" t="s">
        <v>123</v>
      </c>
      <c r="B5" s="52">
        <v>2</v>
      </c>
      <c r="C5" s="52" t="s">
        <v>80</v>
      </c>
      <c r="D5" s="180" t="s">
        <v>269</v>
      </c>
      <c r="E5" s="88">
        <v>3.0024609830663751</v>
      </c>
      <c r="F5" s="89">
        <v>92</v>
      </c>
      <c r="G5" s="89">
        <v>99.78</v>
      </c>
      <c r="H5" s="90">
        <v>225000</v>
      </c>
      <c r="I5" s="91"/>
      <c r="J5" s="92">
        <f t="shared" ref="J5:J34" si="0">G5*F5/100</f>
        <v>91.797600000000003</v>
      </c>
      <c r="K5" s="92">
        <v>91.950412499999999</v>
      </c>
      <c r="M5" s="52" t="s">
        <v>127</v>
      </c>
      <c r="N5" s="52" t="s">
        <v>125</v>
      </c>
      <c r="O5" s="52" t="s">
        <v>126</v>
      </c>
      <c r="P5" s="93" t="s">
        <v>128</v>
      </c>
    </row>
    <row r="6" spans="1:253" s="52" customFormat="1" x14ac:dyDescent="0.2">
      <c r="A6" s="52" t="s">
        <v>498</v>
      </c>
      <c r="B6" s="52">
        <v>2</v>
      </c>
      <c r="C6" s="52" t="s">
        <v>499</v>
      </c>
      <c r="D6" s="180" t="s">
        <v>500</v>
      </c>
      <c r="E6" s="88">
        <v>9.1033713676593226</v>
      </c>
      <c r="F6" s="89">
        <v>99</v>
      </c>
      <c r="G6" s="89">
        <v>99.75</v>
      </c>
      <c r="H6" s="90">
        <v>400000</v>
      </c>
      <c r="I6" s="91"/>
      <c r="J6" s="92">
        <f t="shared" si="0"/>
        <v>98.752499999999998</v>
      </c>
      <c r="K6" s="92">
        <v>97.61</v>
      </c>
      <c r="M6" s="52" t="s">
        <v>501</v>
      </c>
      <c r="P6" s="93"/>
    </row>
    <row r="7" spans="1:253" x14ac:dyDescent="0.2">
      <c r="A7" s="61" t="s">
        <v>568</v>
      </c>
      <c r="B7" s="61">
        <v>1</v>
      </c>
      <c r="C7" s="61" t="s">
        <v>87</v>
      </c>
      <c r="D7" s="176" t="s">
        <v>342</v>
      </c>
      <c r="E7" s="62">
        <v>3.29</v>
      </c>
      <c r="F7" s="50">
        <v>93</v>
      </c>
      <c r="G7" s="50">
        <v>95.57</v>
      </c>
      <c r="H7" s="51">
        <v>2788700</v>
      </c>
      <c r="J7" s="64">
        <f t="shared" si="0"/>
        <v>88.880099999999999</v>
      </c>
      <c r="K7" s="64">
        <v>88.880099999999999</v>
      </c>
      <c r="P7" s="96"/>
    </row>
    <row r="8" spans="1:253" s="52" customFormat="1" x14ac:dyDescent="0.2">
      <c r="A8" s="74" t="s">
        <v>599</v>
      </c>
      <c r="B8" s="74">
        <v>3</v>
      </c>
      <c r="C8" s="74" t="s">
        <v>60</v>
      </c>
      <c r="D8" s="184" t="s">
        <v>331</v>
      </c>
      <c r="E8" s="106">
        <v>16.100000000000001</v>
      </c>
      <c r="F8" s="107">
        <v>91</v>
      </c>
      <c r="G8" s="107">
        <v>87.2</v>
      </c>
      <c r="H8" s="108">
        <v>35389</v>
      </c>
      <c r="I8" s="109"/>
      <c r="J8" s="110">
        <f t="shared" si="0"/>
        <v>79.352000000000004</v>
      </c>
      <c r="K8" s="110">
        <v>58.318399999999997</v>
      </c>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row>
    <row r="9" spans="1:253" s="52" customFormat="1" x14ac:dyDescent="0.2">
      <c r="A9" s="121" t="s">
        <v>570</v>
      </c>
      <c r="B9" s="52">
        <v>2</v>
      </c>
      <c r="C9" s="121" t="s">
        <v>448</v>
      </c>
      <c r="D9" s="180" t="s">
        <v>449</v>
      </c>
      <c r="E9" s="88">
        <v>7.7</v>
      </c>
      <c r="F9" s="89">
        <v>0</v>
      </c>
      <c r="G9" s="89">
        <v>0</v>
      </c>
      <c r="H9" s="90">
        <v>1283000</v>
      </c>
      <c r="I9" s="91"/>
      <c r="J9" s="92">
        <f t="shared" si="0"/>
        <v>0</v>
      </c>
      <c r="K9" s="92">
        <v>80.191566666666674</v>
      </c>
      <c r="P9" s="93"/>
    </row>
    <row r="10" spans="1:253" s="52" customFormat="1" x14ac:dyDescent="0.2">
      <c r="A10" s="52" t="s">
        <v>510</v>
      </c>
      <c r="B10" s="52">
        <v>2</v>
      </c>
      <c r="C10" s="52" t="s">
        <v>10</v>
      </c>
      <c r="D10" s="180" t="s">
        <v>273</v>
      </c>
      <c r="E10" s="88">
        <v>32.017875890496406</v>
      </c>
      <c r="F10" s="89">
        <v>96</v>
      </c>
      <c r="G10" s="89">
        <v>94.23</v>
      </c>
      <c r="H10" s="90">
        <v>55000</v>
      </c>
      <c r="I10" s="91"/>
      <c r="J10" s="92">
        <f t="shared" si="0"/>
        <v>90.460800000000006</v>
      </c>
      <c r="K10" s="92">
        <v>85.47120000000001</v>
      </c>
      <c r="P10" s="93"/>
    </row>
    <row r="11" spans="1:253" s="52" customFormat="1" x14ac:dyDescent="0.2">
      <c r="A11" s="52" t="s">
        <v>577</v>
      </c>
      <c r="B11" s="52">
        <v>2</v>
      </c>
      <c r="C11" s="52" t="s">
        <v>366</v>
      </c>
      <c r="D11" s="180" t="s">
        <v>367</v>
      </c>
      <c r="E11" s="88">
        <v>20.079614821181131</v>
      </c>
      <c r="F11" s="89">
        <v>92</v>
      </c>
      <c r="G11" s="89">
        <v>99.85</v>
      </c>
      <c r="H11" s="90">
        <v>70000</v>
      </c>
      <c r="I11" s="91"/>
      <c r="J11" s="92">
        <f t="shared" si="0"/>
        <v>91.861999999999995</v>
      </c>
      <c r="K11" s="92">
        <v>91.86</v>
      </c>
      <c r="P11" s="93"/>
    </row>
    <row r="12" spans="1:253" s="52" customFormat="1" x14ac:dyDescent="0.2">
      <c r="A12" s="52" t="s">
        <v>616</v>
      </c>
      <c r="B12" s="52">
        <v>2</v>
      </c>
      <c r="C12" s="52" t="s">
        <v>505</v>
      </c>
      <c r="D12" s="180" t="s">
        <v>506</v>
      </c>
      <c r="E12" s="88">
        <v>47.2</v>
      </c>
      <c r="F12" s="89">
        <v>90</v>
      </c>
      <c r="G12" s="89">
        <v>99.39</v>
      </c>
      <c r="H12" s="90">
        <v>85000</v>
      </c>
      <c r="I12" s="91"/>
      <c r="J12" s="92">
        <f t="shared" si="0"/>
        <v>89.451000000000008</v>
      </c>
      <c r="K12" s="92">
        <v>89.614733333333334</v>
      </c>
      <c r="P12" s="93"/>
    </row>
    <row r="13" spans="1:253" s="97" customFormat="1" x14ac:dyDescent="0.2">
      <c r="A13" s="52" t="s">
        <v>512</v>
      </c>
      <c r="B13" s="52">
        <v>2</v>
      </c>
      <c r="C13" s="52" t="s">
        <v>502</v>
      </c>
      <c r="D13" s="180" t="s">
        <v>503</v>
      </c>
      <c r="E13" s="88">
        <v>49.393333333333338</v>
      </c>
      <c r="F13" s="89">
        <v>94</v>
      </c>
      <c r="G13" s="89">
        <v>98.17</v>
      </c>
      <c r="H13" s="90">
        <v>55090</v>
      </c>
      <c r="I13" s="91"/>
      <c r="J13" s="92">
        <f t="shared" si="0"/>
        <v>92.279799999999994</v>
      </c>
      <c r="K13" s="92">
        <v>96.903000000000006</v>
      </c>
      <c r="L13" s="52"/>
      <c r="M13" s="52"/>
      <c r="N13" s="52"/>
      <c r="O13" s="52"/>
      <c r="P13" s="93"/>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row>
    <row r="14" spans="1:253" s="52" customFormat="1" x14ac:dyDescent="0.2">
      <c r="A14" s="121" t="s">
        <v>540</v>
      </c>
      <c r="B14" s="52">
        <v>2</v>
      </c>
      <c r="C14" s="52" t="s">
        <v>411</v>
      </c>
      <c r="D14" s="180" t="s">
        <v>412</v>
      </c>
      <c r="E14" s="88">
        <v>53.163025210084029</v>
      </c>
      <c r="F14" s="89">
        <v>84</v>
      </c>
      <c r="G14" s="89">
        <v>94</v>
      </c>
      <c r="H14" s="90">
        <v>30000</v>
      </c>
      <c r="I14" s="91"/>
      <c r="J14" s="92">
        <f t="shared" si="0"/>
        <v>78.959999999999994</v>
      </c>
      <c r="K14" s="92">
        <v>80.693799999999996</v>
      </c>
    </row>
    <row r="15" spans="1:253" s="73" customFormat="1" x14ac:dyDescent="0.2">
      <c r="A15" s="74" t="s">
        <v>518</v>
      </c>
      <c r="B15" s="74">
        <v>3</v>
      </c>
      <c r="C15" s="74" t="s">
        <v>14</v>
      </c>
      <c r="D15" s="184" t="s">
        <v>277</v>
      </c>
      <c r="E15" s="106">
        <v>21.148216918299969</v>
      </c>
      <c r="F15" s="107">
        <v>83</v>
      </c>
      <c r="G15" s="107">
        <v>99.98</v>
      </c>
      <c r="H15" s="108">
        <v>15000</v>
      </c>
      <c r="I15" s="109"/>
      <c r="J15" s="110">
        <f t="shared" si="0"/>
        <v>82.983400000000003</v>
      </c>
      <c r="K15" s="110">
        <v>82.812914285714285</v>
      </c>
      <c r="L15" s="74"/>
      <c r="M15" s="74"/>
      <c r="N15" s="74"/>
      <c r="O15" s="74"/>
      <c r="P15" s="111"/>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c r="IR15" s="74"/>
      <c r="IS15" s="74"/>
    </row>
    <row r="16" spans="1:253" x14ac:dyDescent="0.2">
      <c r="A16" s="74" t="s">
        <v>537</v>
      </c>
      <c r="B16" s="74">
        <v>3</v>
      </c>
      <c r="C16" s="74" t="s">
        <v>24</v>
      </c>
      <c r="D16" s="184" t="s">
        <v>287</v>
      </c>
      <c r="E16" s="106">
        <v>24.57</v>
      </c>
      <c r="F16" s="107">
        <v>93</v>
      </c>
      <c r="G16" s="107">
        <v>99.97</v>
      </c>
      <c r="H16" s="108">
        <v>19000</v>
      </c>
      <c r="I16" s="109"/>
      <c r="J16" s="110">
        <f t="shared" si="0"/>
        <v>92.972099999999998</v>
      </c>
      <c r="K16" s="110">
        <v>88.309533333333334</v>
      </c>
      <c r="L16" s="74"/>
      <c r="M16" s="74"/>
      <c r="N16" s="74"/>
      <c r="O16" s="74"/>
      <c r="P16" s="111"/>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c r="IR16" s="74"/>
      <c r="IS16" s="74"/>
    </row>
    <row r="17" spans="1:253" x14ac:dyDescent="0.2">
      <c r="A17" s="61" t="s">
        <v>515</v>
      </c>
      <c r="B17" s="61">
        <v>1</v>
      </c>
      <c r="C17" s="61" t="s">
        <v>11</v>
      </c>
      <c r="D17" s="176" t="s">
        <v>275</v>
      </c>
      <c r="E17" s="94">
        <v>4.7552669147920756</v>
      </c>
      <c r="F17" s="50">
        <v>79</v>
      </c>
      <c r="G17" s="50">
        <v>87.92</v>
      </c>
      <c r="H17" s="51">
        <v>882000</v>
      </c>
      <c r="J17" s="64">
        <f t="shared" si="0"/>
        <v>69.456800000000001</v>
      </c>
      <c r="K17" s="64">
        <v>69.456800000000001</v>
      </c>
      <c r="M17" s="61" t="s">
        <v>129</v>
      </c>
      <c r="P17" s="96"/>
    </row>
    <row r="18" spans="1:253" s="52" customFormat="1" x14ac:dyDescent="0.2">
      <c r="A18" s="61" t="s">
        <v>527</v>
      </c>
      <c r="B18" s="61">
        <v>1</v>
      </c>
      <c r="C18" s="61" t="s">
        <v>21</v>
      </c>
      <c r="D18" s="176" t="s">
        <v>283</v>
      </c>
      <c r="E18" s="94">
        <v>6.0445079601349754</v>
      </c>
      <c r="F18" s="50">
        <v>78</v>
      </c>
      <c r="G18" s="50">
        <v>84.66</v>
      </c>
      <c r="H18" s="51">
        <v>926000</v>
      </c>
      <c r="I18" s="95"/>
      <c r="J18" s="64">
        <f t="shared" ref="J18" si="1">G18*F18/100</f>
        <v>66.03479999999999</v>
      </c>
      <c r="K18" s="64">
        <v>79.338800000000006</v>
      </c>
      <c r="L18" s="61"/>
      <c r="M18" s="61" t="s">
        <v>139</v>
      </c>
      <c r="N18" s="61"/>
      <c r="O18" s="61"/>
      <c r="P18" s="96"/>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row>
    <row r="19" spans="1:253" s="52" customFormat="1" x14ac:dyDescent="0.2">
      <c r="A19" s="61" t="s">
        <v>824</v>
      </c>
      <c r="B19" s="61">
        <v>1</v>
      </c>
      <c r="C19" s="61" t="s">
        <v>825</v>
      </c>
      <c r="D19" s="176" t="s">
        <v>826</v>
      </c>
      <c r="E19" s="94">
        <v>5.640240568616731</v>
      </c>
      <c r="F19" s="50">
        <v>92</v>
      </c>
      <c r="G19" s="50">
        <v>92.45</v>
      </c>
      <c r="H19" s="51">
        <v>1029000</v>
      </c>
      <c r="I19" s="95"/>
      <c r="J19" s="64">
        <f t="shared" si="0"/>
        <v>85.054000000000002</v>
      </c>
      <c r="K19" s="64">
        <v>79.338800000000006</v>
      </c>
      <c r="L19" s="61"/>
      <c r="M19" s="61" t="s">
        <v>827</v>
      </c>
      <c r="N19" s="61"/>
      <c r="O19" s="61"/>
      <c r="P19" s="96"/>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row>
    <row r="20" spans="1:253" s="74" customFormat="1" x14ac:dyDescent="0.2">
      <c r="A20" s="61" t="s">
        <v>582</v>
      </c>
      <c r="B20" s="61">
        <v>1</v>
      </c>
      <c r="C20" s="61" t="s">
        <v>51</v>
      </c>
      <c r="D20" s="176" t="s">
        <v>318</v>
      </c>
      <c r="E20" s="94">
        <v>5.6774105738251022</v>
      </c>
      <c r="F20" s="50">
        <v>85</v>
      </c>
      <c r="G20" s="50">
        <v>99.33</v>
      </c>
      <c r="H20" s="51">
        <v>925000</v>
      </c>
      <c r="I20" s="95"/>
      <c r="J20" s="64">
        <f t="shared" si="0"/>
        <v>84.430499999999995</v>
      </c>
      <c r="K20" s="64">
        <v>88.152500000000003</v>
      </c>
      <c r="L20" s="61"/>
      <c r="M20" s="61" t="s">
        <v>389</v>
      </c>
      <c r="N20" s="61" t="s">
        <v>390</v>
      </c>
      <c r="O20" s="61" t="s">
        <v>430</v>
      </c>
      <c r="P20" s="96"/>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row>
    <row r="21" spans="1:253" s="74" customFormat="1" x14ac:dyDescent="0.2">
      <c r="A21" s="61" t="s">
        <v>559</v>
      </c>
      <c r="B21" s="61">
        <v>1</v>
      </c>
      <c r="C21" s="61" t="s">
        <v>32</v>
      </c>
      <c r="D21" s="176" t="s">
        <v>298</v>
      </c>
      <c r="E21" s="62">
        <v>3.5272903555896651</v>
      </c>
      <c r="F21" s="50">
        <v>95</v>
      </c>
      <c r="G21" s="50">
        <v>98.55</v>
      </c>
      <c r="H21" s="51">
        <v>89812</v>
      </c>
      <c r="I21" s="95"/>
      <c r="J21" s="64">
        <f t="shared" si="0"/>
        <v>93.622500000000002</v>
      </c>
      <c r="K21" s="64">
        <v>93.959750000000014</v>
      </c>
      <c r="L21" s="61"/>
      <c r="M21" s="61" t="s">
        <v>428</v>
      </c>
      <c r="N21" s="61" t="s">
        <v>181</v>
      </c>
      <c r="O21" s="61"/>
      <c r="P21" s="96"/>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row>
    <row r="22" spans="1:253" s="74" customFormat="1" x14ac:dyDescent="0.2">
      <c r="A22" s="61" t="s">
        <v>562</v>
      </c>
      <c r="B22" s="61">
        <v>1</v>
      </c>
      <c r="C22" s="61" t="s">
        <v>35</v>
      </c>
      <c r="D22" s="176" t="s">
        <v>300</v>
      </c>
      <c r="E22" s="62">
        <v>2.2888624162536466</v>
      </c>
      <c r="F22" s="50">
        <v>98</v>
      </c>
      <c r="G22" s="50">
        <v>99.85</v>
      </c>
      <c r="H22" s="51">
        <v>90000</v>
      </c>
      <c r="I22" s="95"/>
      <c r="J22" s="64">
        <f t="shared" si="0"/>
        <v>97.852999999999994</v>
      </c>
      <c r="K22" s="64">
        <v>97.852999999999994</v>
      </c>
      <c r="L22" s="61"/>
      <c r="M22" s="61" t="s">
        <v>182</v>
      </c>
      <c r="N22" s="61" t="s">
        <v>429</v>
      </c>
      <c r="O22" s="61"/>
      <c r="P22" s="96"/>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row>
    <row r="23" spans="1:253" s="52" customFormat="1" x14ac:dyDescent="0.2">
      <c r="A23" s="121" t="s">
        <v>604</v>
      </c>
      <c r="B23" s="121">
        <v>2</v>
      </c>
      <c r="C23" s="121" t="s">
        <v>400</v>
      </c>
      <c r="D23" s="189" t="s">
        <v>401</v>
      </c>
      <c r="E23" s="137">
        <v>40.330000000000005</v>
      </c>
      <c r="F23" s="123">
        <v>24</v>
      </c>
      <c r="G23" s="123">
        <v>96.35</v>
      </c>
      <c r="H23" s="124">
        <v>209000</v>
      </c>
      <c r="I23" s="125"/>
      <c r="J23" s="126">
        <f t="shared" si="0"/>
        <v>23.123999999999995</v>
      </c>
      <c r="K23" s="126">
        <v>23.12</v>
      </c>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1"/>
      <c r="IP23" s="121"/>
      <c r="IQ23" s="121"/>
      <c r="IR23" s="121"/>
      <c r="IS23" s="121"/>
    </row>
    <row r="24" spans="1:253" x14ac:dyDescent="0.2">
      <c r="A24" s="74" t="s">
        <v>591</v>
      </c>
      <c r="B24" s="74">
        <v>3</v>
      </c>
      <c r="C24" s="74" t="s">
        <v>419</v>
      </c>
      <c r="D24" s="184" t="s">
        <v>420</v>
      </c>
      <c r="E24" s="106">
        <v>90.72</v>
      </c>
      <c r="F24" s="107">
        <v>78</v>
      </c>
      <c r="G24" s="107">
        <v>93</v>
      </c>
      <c r="H24" s="108">
        <v>45000</v>
      </c>
      <c r="I24" s="109"/>
      <c r="J24" s="110">
        <f t="shared" si="0"/>
        <v>72.540000000000006</v>
      </c>
      <c r="K24" s="110">
        <v>70.879300000000001</v>
      </c>
      <c r="L24" s="74"/>
      <c r="M24" s="74"/>
      <c r="N24" s="74"/>
      <c r="O24" s="74"/>
      <c r="P24" s="111"/>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c r="IR24" s="74"/>
      <c r="IS24" s="74"/>
    </row>
    <row r="25" spans="1:253" x14ac:dyDescent="0.2">
      <c r="A25" s="61" t="s">
        <v>138</v>
      </c>
      <c r="B25" s="61">
        <v>1</v>
      </c>
      <c r="C25" s="61" t="s">
        <v>110</v>
      </c>
      <c r="D25" s="176" t="s">
        <v>282</v>
      </c>
      <c r="E25" s="62">
        <v>8.1999999999999993</v>
      </c>
      <c r="F25" s="50">
        <v>91</v>
      </c>
      <c r="G25" s="50">
        <v>98.66</v>
      </c>
      <c r="H25" s="51">
        <v>56000</v>
      </c>
      <c r="J25" s="64">
        <f t="shared" si="0"/>
        <v>89.780599999999993</v>
      </c>
      <c r="K25" s="64">
        <v>89.780599999999993</v>
      </c>
      <c r="M25" s="61" t="s">
        <v>137</v>
      </c>
      <c r="P25" s="96"/>
    </row>
    <row r="26" spans="1:253" x14ac:dyDescent="0.2">
      <c r="A26" s="169" t="s">
        <v>529</v>
      </c>
      <c r="B26" s="169">
        <v>4</v>
      </c>
      <c r="C26" s="169" t="s">
        <v>437</v>
      </c>
      <c r="D26" s="181" t="s">
        <v>436</v>
      </c>
      <c r="E26" s="170">
        <v>7.818802490213324</v>
      </c>
      <c r="F26" s="171">
        <v>90</v>
      </c>
      <c r="G26" s="171">
        <v>99.72</v>
      </c>
      <c r="H26" s="172">
        <v>162600</v>
      </c>
      <c r="I26" s="173"/>
      <c r="J26" s="174">
        <f t="shared" si="0"/>
        <v>89.74799999999999</v>
      </c>
      <c r="K26" s="174">
        <v>89.74799999999999</v>
      </c>
      <c r="L26" s="169"/>
      <c r="M26" s="169"/>
      <c r="N26" s="169"/>
      <c r="O26" s="169"/>
      <c r="P26" s="175"/>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169"/>
      <c r="BE26" s="169"/>
      <c r="BF26" s="169"/>
      <c r="BG26" s="169"/>
      <c r="BH26" s="169"/>
      <c r="BI26" s="169"/>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69"/>
      <c r="CJ26" s="169"/>
      <c r="CK26" s="169"/>
      <c r="CL26" s="169"/>
      <c r="CM26" s="169"/>
      <c r="CN26" s="169"/>
      <c r="CO26" s="169"/>
      <c r="CP26" s="169"/>
      <c r="CQ26" s="169"/>
      <c r="CR26" s="169"/>
      <c r="CS26" s="169"/>
      <c r="CT26" s="169"/>
      <c r="CU26" s="169"/>
      <c r="CV26" s="169"/>
      <c r="CW26" s="169"/>
      <c r="CX26" s="169"/>
      <c r="CY26" s="169"/>
      <c r="CZ26" s="169"/>
      <c r="DA26" s="169"/>
      <c r="DB26" s="169"/>
      <c r="DC26" s="169"/>
      <c r="DD26" s="169"/>
      <c r="DE26" s="169"/>
      <c r="DF26" s="169"/>
      <c r="DG26" s="169"/>
      <c r="DH26" s="169"/>
      <c r="DI26" s="169"/>
      <c r="DJ26" s="169"/>
      <c r="DK26" s="169"/>
      <c r="DL26" s="169"/>
      <c r="DM26" s="169"/>
      <c r="DN26" s="169"/>
      <c r="DO26" s="169"/>
      <c r="DP26" s="169"/>
      <c r="DQ26" s="169"/>
      <c r="DR26" s="169"/>
      <c r="DS26" s="169"/>
      <c r="DT26" s="169"/>
      <c r="DU26" s="169"/>
      <c r="DV26" s="169"/>
      <c r="DW26" s="169"/>
      <c r="DX26" s="169"/>
      <c r="DY26" s="169"/>
      <c r="DZ26" s="169"/>
      <c r="EA26" s="169"/>
      <c r="EB26" s="169"/>
      <c r="EC26" s="169"/>
      <c r="ED26" s="169"/>
      <c r="EE26" s="169"/>
      <c r="EF26" s="169"/>
      <c r="EG26" s="169"/>
      <c r="EH26" s="169"/>
      <c r="EI26" s="169"/>
      <c r="EJ26" s="169"/>
      <c r="EK26" s="169"/>
      <c r="EL26" s="169"/>
      <c r="EM26" s="169"/>
      <c r="EN26" s="169"/>
      <c r="EO26" s="169"/>
      <c r="EP26" s="169"/>
      <c r="EQ26" s="169"/>
      <c r="ER26" s="169"/>
      <c r="ES26" s="169"/>
      <c r="ET26" s="169"/>
      <c r="EU26" s="169"/>
      <c r="EV26" s="169"/>
      <c r="EW26" s="169"/>
      <c r="EX26" s="169"/>
      <c r="EY26" s="169"/>
      <c r="EZ26" s="169"/>
      <c r="FA26" s="169"/>
      <c r="FB26" s="169"/>
      <c r="FC26" s="169"/>
      <c r="FD26" s="169"/>
      <c r="FE26" s="169"/>
      <c r="FF26" s="169"/>
      <c r="FG26" s="169"/>
      <c r="FH26" s="169"/>
      <c r="FI26" s="169"/>
      <c r="FJ26" s="169"/>
      <c r="FK26" s="169"/>
      <c r="FL26" s="169"/>
      <c r="FM26" s="169"/>
      <c r="FN26" s="169"/>
      <c r="FO26" s="169"/>
      <c r="FP26" s="169"/>
      <c r="FQ26" s="169"/>
      <c r="FR26" s="169"/>
      <c r="FS26" s="169"/>
      <c r="FT26" s="169"/>
      <c r="FU26" s="169"/>
      <c r="FV26" s="169"/>
      <c r="FW26" s="169"/>
      <c r="FX26" s="169"/>
      <c r="FY26" s="169"/>
      <c r="FZ26" s="169"/>
      <c r="GA26" s="169"/>
      <c r="GB26" s="169"/>
      <c r="GC26" s="169"/>
      <c r="GD26" s="169"/>
      <c r="GE26" s="169"/>
      <c r="GF26" s="169"/>
      <c r="GG26" s="169"/>
      <c r="GH26" s="169"/>
      <c r="GI26" s="169"/>
      <c r="GJ26" s="169"/>
      <c r="GK26" s="169"/>
      <c r="GL26" s="169"/>
      <c r="GM26" s="169"/>
      <c r="GN26" s="169"/>
      <c r="GO26" s="169"/>
      <c r="GP26" s="169"/>
      <c r="GQ26" s="169"/>
      <c r="GR26" s="169"/>
      <c r="GS26" s="169"/>
      <c r="GT26" s="169"/>
      <c r="GU26" s="169"/>
      <c r="GV26" s="169"/>
      <c r="GW26" s="169"/>
      <c r="GX26" s="169"/>
      <c r="GY26" s="169"/>
      <c r="GZ26" s="169"/>
      <c r="HA26" s="169"/>
      <c r="HB26" s="169"/>
      <c r="HC26" s="169"/>
      <c r="HD26" s="169"/>
      <c r="HE26" s="169"/>
      <c r="HF26" s="169"/>
      <c r="HG26" s="169"/>
      <c r="HH26" s="169"/>
      <c r="HI26" s="169"/>
      <c r="HJ26" s="169"/>
      <c r="HK26" s="169"/>
      <c r="HL26" s="169"/>
      <c r="HM26" s="169"/>
      <c r="HN26" s="169"/>
      <c r="HO26" s="169"/>
      <c r="HP26" s="169"/>
      <c r="HQ26" s="169"/>
      <c r="HR26" s="169"/>
      <c r="HS26" s="169"/>
      <c r="HT26" s="169"/>
      <c r="HU26" s="169"/>
      <c r="HV26" s="169"/>
      <c r="HW26" s="169"/>
      <c r="HX26" s="169"/>
      <c r="HY26" s="169"/>
      <c r="HZ26" s="169"/>
      <c r="IA26" s="169"/>
      <c r="IB26" s="169"/>
      <c r="IC26" s="169"/>
      <c r="ID26" s="169"/>
      <c r="IE26" s="169"/>
      <c r="IF26" s="169"/>
      <c r="IG26" s="169"/>
      <c r="IH26" s="169"/>
      <c r="II26" s="169"/>
      <c r="IJ26" s="169"/>
      <c r="IK26" s="169"/>
      <c r="IL26" s="169"/>
      <c r="IM26" s="169"/>
      <c r="IN26" s="169"/>
      <c r="IO26" s="169"/>
      <c r="IP26" s="169"/>
      <c r="IQ26" s="169"/>
      <c r="IR26" s="169"/>
      <c r="IS26" s="169"/>
    </row>
    <row r="27" spans="1:253" x14ac:dyDescent="0.2">
      <c r="A27" s="97" t="s">
        <v>528</v>
      </c>
      <c r="B27" s="97">
        <v>4</v>
      </c>
      <c r="C27" s="97" t="s">
        <v>440</v>
      </c>
      <c r="D27" s="182" t="s">
        <v>441</v>
      </c>
      <c r="E27" s="98">
        <v>55.425543478260877</v>
      </c>
      <c r="F27" s="99">
        <v>95</v>
      </c>
      <c r="G27" s="99">
        <v>98</v>
      </c>
      <c r="H27" s="100">
        <v>179800</v>
      </c>
      <c r="I27" s="101"/>
      <c r="J27" s="102">
        <f t="shared" si="0"/>
        <v>93.1</v>
      </c>
      <c r="K27" s="102">
        <v>93.1</v>
      </c>
      <c r="L27" s="97"/>
      <c r="M27" s="97"/>
      <c r="N27" s="97"/>
      <c r="O27" s="97"/>
      <c r="P27" s="103"/>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97"/>
      <c r="CD27" s="97"/>
      <c r="CE27" s="97"/>
      <c r="CF27" s="97"/>
      <c r="CG27" s="97"/>
      <c r="CH27" s="97"/>
      <c r="CI27" s="97"/>
      <c r="CJ27" s="97"/>
      <c r="CK27" s="97"/>
      <c r="CL27" s="97"/>
      <c r="CM27" s="97"/>
      <c r="CN27" s="97"/>
      <c r="CO27" s="97"/>
      <c r="CP27" s="97"/>
      <c r="CQ27" s="97"/>
      <c r="CR27" s="97"/>
      <c r="CS27" s="97"/>
      <c r="CT27" s="97"/>
      <c r="CU27" s="97"/>
      <c r="CV27" s="97"/>
      <c r="CW27" s="97"/>
      <c r="CX27" s="97"/>
      <c r="CY27" s="97"/>
      <c r="CZ27" s="97"/>
      <c r="DA27" s="97"/>
      <c r="DB27" s="97"/>
      <c r="DC27" s="97"/>
      <c r="DD27" s="97"/>
      <c r="DE27" s="97"/>
      <c r="DF27" s="97"/>
      <c r="DG27" s="97"/>
      <c r="DH27" s="97"/>
      <c r="DI27" s="97"/>
      <c r="DJ27" s="97"/>
      <c r="DK27" s="97"/>
      <c r="DL27" s="97"/>
      <c r="DM27" s="97"/>
      <c r="DN27" s="97"/>
      <c r="DO27" s="97"/>
      <c r="DP27" s="97"/>
      <c r="DQ27" s="97"/>
      <c r="DR27" s="97"/>
      <c r="DS27" s="97"/>
      <c r="DT27" s="97"/>
      <c r="DU27" s="97"/>
      <c r="DV27" s="97"/>
      <c r="DW27" s="97"/>
      <c r="DX27" s="97"/>
      <c r="DY27" s="97"/>
      <c r="DZ27" s="97"/>
      <c r="EA27" s="97"/>
      <c r="EB27" s="97"/>
      <c r="EC27" s="97"/>
      <c r="ED27" s="97"/>
      <c r="EE27" s="97"/>
      <c r="EF27" s="97"/>
      <c r="EG27" s="97"/>
      <c r="EH27" s="97"/>
      <c r="EI27" s="97"/>
      <c r="EJ27" s="97"/>
      <c r="EK27" s="97"/>
      <c r="EL27" s="97"/>
      <c r="EM27" s="97"/>
      <c r="EN27" s="97"/>
      <c r="EO27" s="97"/>
      <c r="EP27" s="97"/>
      <c r="EQ27" s="97"/>
      <c r="ER27" s="97"/>
      <c r="ES27" s="97"/>
      <c r="ET27" s="97"/>
      <c r="EU27" s="97"/>
      <c r="EV27" s="97"/>
      <c r="EW27" s="97"/>
      <c r="EX27" s="97"/>
      <c r="EY27" s="97"/>
      <c r="EZ27" s="97"/>
      <c r="FA27" s="97"/>
      <c r="FB27" s="97"/>
      <c r="FC27" s="97"/>
      <c r="FD27" s="97"/>
      <c r="FE27" s="97"/>
      <c r="FF27" s="97"/>
      <c r="FG27" s="97"/>
      <c r="FH27" s="97"/>
      <c r="FI27" s="97"/>
      <c r="FJ27" s="97"/>
      <c r="FK27" s="97"/>
      <c r="FL27" s="97"/>
      <c r="FM27" s="97"/>
      <c r="FN27" s="97"/>
      <c r="FO27" s="97"/>
      <c r="FP27" s="97"/>
      <c r="FQ27" s="97"/>
      <c r="FR27" s="97"/>
      <c r="FS27" s="97"/>
      <c r="FT27" s="97"/>
      <c r="FU27" s="97"/>
      <c r="FV27" s="97"/>
      <c r="FW27" s="97"/>
      <c r="FX27" s="97"/>
      <c r="FY27" s="97"/>
      <c r="FZ27" s="97"/>
      <c r="GA27" s="97"/>
      <c r="GB27" s="97"/>
      <c r="GC27" s="97"/>
      <c r="GD27" s="97"/>
      <c r="GE27" s="97"/>
      <c r="GF27" s="97"/>
      <c r="GG27" s="97"/>
      <c r="GH27" s="97"/>
      <c r="GI27" s="97"/>
      <c r="GJ27" s="97"/>
      <c r="GK27" s="97"/>
      <c r="GL27" s="97"/>
      <c r="GM27" s="97"/>
      <c r="GN27" s="97"/>
      <c r="GO27" s="97"/>
      <c r="GP27" s="97"/>
      <c r="GQ27" s="97"/>
      <c r="GR27" s="97"/>
      <c r="GS27" s="97"/>
      <c r="GT27" s="97"/>
      <c r="GU27" s="97"/>
      <c r="GV27" s="97"/>
      <c r="GW27" s="97"/>
      <c r="GX27" s="97"/>
      <c r="GY27" s="97"/>
      <c r="GZ27" s="97"/>
      <c r="HA27" s="97"/>
      <c r="HB27" s="97"/>
      <c r="HC27" s="97"/>
      <c r="HD27" s="97"/>
      <c r="HE27" s="97"/>
      <c r="HF27" s="97"/>
      <c r="HG27" s="97"/>
      <c r="HH27" s="97"/>
      <c r="HI27" s="97"/>
      <c r="HJ27" s="97"/>
      <c r="HK27" s="97"/>
      <c r="HL27" s="97"/>
      <c r="HM27" s="97"/>
      <c r="HN27" s="97"/>
      <c r="HO27" s="97"/>
      <c r="HP27" s="97"/>
      <c r="HQ27" s="97"/>
      <c r="HR27" s="97"/>
      <c r="HS27" s="97"/>
      <c r="HT27" s="97"/>
      <c r="HU27" s="97"/>
      <c r="HV27" s="97"/>
      <c r="HW27" s="97"/>
      <c r="HX27" s="97"/>
      <c r="HY27" s="97"/>
      <c r="HZ27" s="97"/>
      <c r="IA27" s="97"/>
      <c r="IB27" s="97"/>
      <c r="IC27" s="97"/>
      <c r="ID27" s="97"/>
      <c r="IE27" s="97"/>
      <c r="IF27" s="97"/>
      <c r="IG27" s="97"/>
      <c r="IH27" s="97"/>
      <c r="II27" s="97"/>
      <c r="IJ27" s="97"/>
      <c r="IK27" s="97"/>
      <c r="IL27" s="97"/>
      <c r="IM27" s="97"/>
      <c r="IN27" s="97"/>
      <c r="IO27" s="97"/>
      <c r="IP27" s="97"/>
      <c r="IQ27" s="97"/>
      <c r="IR27" s="97"/>
      <c r="IS27" s="97"/>
    </row>
    <row r="28" spans="1:253" x14ac:dyDescent="0.2">
      <c r="A28" s="73" t="s">
        <v>551</v>
      </c>
      <c r="B28" s="73">
        <v>4</v>
      </c>
      <c r="C28" s="73" t="s">
        <v>105</v>
      </c>
      <c r="D28" s="183" t="s">
        <v>293</v>
      </c>
      <c r="E28" s="104">
        <v>36.474381063328465</v>
      </c>
      <c r="F28" s="99">
        <v>78</v>
      </c>
      <c r="G28" s="99">
        <v>99.88</v>
      </c>
      <c r="H28" s="100">
        <v>377600</v>
      </c>
      <c r="I28" s="101"/>
      <c r="J28" s="102">
        <f t="shared" si="0"/>
        <v>77.906399999999991</v>
      </c>
      <c r="K28" s="102">
        <v>77.906399999999991</v>
      </c>
      <c r="L28" s="73"/>
      <c r="M28" s="73"/>
      <c r="N28" s="73"/>
      <c r="O28" s="73"/>
      <c r="P28" s="10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row>
    <row r="29" spans="1:253" x14ac:dyDescent="0.2">
      <c r="A29" s="52" t="s">
        <v>594</v>
      </c>
      <c r="B29" s="52">
        <v>2</v>
      </c>
      <c r="C29" s="52" t="s">
        <v>55</v>
      </c>
      <c r="D29" s="180" t="s">
        <v>327</v>
      </c>
      <c r="E29" s="88">
        <v>2.1941799903376058</v>
      </c>
      <c r="F29" s="89">
        <v>97</v>
      </c>
      <c r="G29" s="89">
        <v>99.76</v>
      </c>
      <c r="H29" s="90">
        <v>55000</v>
      </c>
      <c r="I29" s="91"/>
      <c r="J29" s="92">
        <f t="shared" si="0"/>
        <v>96.767200000000017</v>
      </c>
      <c r="K29" s="92">
        <v>90.836136363636356</v>
      </c>
      <c r="L29" s="52"/>
      <c r="M29" s="52" t="s">
        <v>209</v>
      </c>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row>
    <row r="30" spans="1:253" x14ac:dyDescent="0.2">
      <c r="A30" s="61" t="s">
        <v>576</v>
      </c>
      <c r="B30" s="61">
        <v>1</v>
      </c>
      <c r="C30" s="61" t="s">
        <v>45</v>
      </c>
      <c r="D30" s="176" t="s">
        <v>310</v>
      </c>
      <c r="E30" s="94">
        <v>2.5300000000000002</v>
      </c>
      <c r="F30" s="50">
        <v>79</v>
      </c>
      <c r="G30" s="50">
        <v>99.68</v>
      </c>
      <c r="H30" s="51">
        <v>533000</v>
      </c>
      <c r="J30" s="64">
        <f t="shared" si="0"/>
        <v>78.747200000000007</v>
      </c>
      <c r="K30" s="64">
        <v>81.331600000000009</v>
      </c>
      <c r="P30" s="96"/>
    </row>
    <row r="31" spans="1:253" s="97" customFormat="1" x14ac:dyDescent="0.2">
      <c r="A31" s="74" t="s">
        <v>519</v>
      </c>
      <c r="B31" s="74">
        <v>3</v>
      </c>
      <c r="C31" s="74" t="s">
        <v>16</v>
      </c>
      <c r="D31" s="184" t="s">
        <v>278</v>
      </c>
      <c r="E31" s="106">
        <v>13.378260869565215</v>
      </c>
      <c r="F31" s="107">
        <v>42</v>
      </c>
      <c r="G31" s="107">
        <v>92.97</v>
      </c>
      <c r="H31" s="108">
        <v>5093</v>
      </c>
      <c r="I31" s="109"/>
      <c r="J31" s="110">
        <f t="shared" si="0"/>
        <v>39.047399999999996</v>
      </c>
      <c r="K31" s="110">
        <v>39.047399999999996</v>
      </c>
      <c r="L31" s="74"/>
      <c r="M31" s="74"/>
      <c r="N31" s="74"/>
      <c r="O31" s="74"/>
      <c r="P31" s="111"/>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4"/>
      <c r="FN31" s="74"/>
      <c r="FO31" s="74"/>
      <c r="FP31" s="74"/>
      <c r="FQ31" s="74"/>
      <c r="FR31" s="74"/>
      <c r="FS31" s="74"/>
      <c r="FT31" s="74"/>
      <c r="FU31" s="74"/>
      <c r="FV31" s="74"/>
      <c r="FW31" s="74"/>
      <c r="FX31" s="74"/>
      <c r="FY31" s="74"/>
      <c r="FZ31" s="74"/>
      <c r="GA31" s="74"/>
      <c r="GB31" s="74"/>
      <c r="GC31" s="74"/>
      <c r="GD31" s="74"/>
      <c r="GE31" s="74"/>
      <c r="GF31" s="74"/>
      <c r="GG31" s="74"/>
      <c r="GH31" s="74"/>
      <c r="GI31" s="74"/>
      <c r="GJ31" s="74"/>
      <c r="GK31" s="74"/>
      <c r="GL31" s="74"/>
      <c r="GM31" s="74"/>
      <c r="GN31" s="74"/>
      <c r="GO31" s="74"/>
      <c r="GP31" s="74"/>
      <c r="GQ31" s="74"/>
      <c r="GR31" s="74"/>
      <c r="GS31" s="74"/>
      <c r="GT31" s="74"/>
      <c r="GU31" s="74"/>
      <c r="GV31" s="74"/>
      <c r="GW31" s="74"/>
      <c r="GX31" s="74"/>
      <c r="GY31" s="74"/>
      <c r="GZ31" s="74"/>
      <c r="HA31" s="74"/>
      <c r="HB31" s="74"/>
      <c r="HC31" s="74"/>
      <c r="HD31" s="74"/>
      <c r="HE31" s="74"/>
      <c r="HF31" s="74"/>
      <c r="HG31" s="74"/>
      <c r="HH31" s="74"/>
      <c r="HI31" s="74"/>
      <c r="HJ31" s="74"/>
      <c r="HK31" s="74"/>
      <c r="HL31" s="74"/>
      <c r="HM31" s="74"/>
      <c r="HN31" s="74"/>
      <c r="HO31" s="74"/>
      <c r="HP31" s="74"/>
      <c r="HQ31" s="74"/>
      <c r="HR31" s="74"/>
      <c r="HS31" s="74"/>
      <c r="HT31" s="74"/>
      <c r="HU31" s="74"/>
      <c r="HV31" s="74"/>
      <c r="HW31" s="74"/>
      <c r="HX31" s="74"/>
      <c r="HY31" s="74"/>
      <c r="HZ31" s="74"/>
      <c r="IA31" s="74"/>
      <c r="IB31" s="74"/>
      <c r="IC31" s="74"/>
      <c r="ID31" s="74"/>
      <c r="IE31" s="74"/>
      <c r="IF31" s="74"/>
      <c r="IG31" s="74"/>
      <c r="IH31" s="74"/>
      <c r="II31" s="74"/>
      <c r="IJ31" s="74"/>
      <c r="IK31" s="74"/>
      <c r="IL31" s="74"/>
      <c r="IM31" s="74"/>
      <c r="IN31" s="74"/>
      <c r="IO31" s="74"/>
      <c r="IP31" s="74"/>
      <c r="IQ31" s="74"/>
      <c r="IR31" s="74"/>
      <c r="IS31" s="74"/>
    </row>
    <row r="32" spans="1:253" s="52" customFormat="1" x14ac:dyDescent="0.2">
      <c r="A32" s="74" t="s">
        <v>600</v>
      </c>
      <c r="B32" s="74">
        <v>3</v>
      </c>
      <c r="C32" s="74" t="s">
        <v>61</v>
      </c>
      <c r="D32" s="184" t="s">
        <v>332</v>
      </c>
      <c r="E32" s="106">
        <v>18.7</v>
      </c>
      <c r="F32" s="107">
        <v>78</v>
      </c>
      <c r="G32" s="107">
        <v>93.06</v>
      </c>
      <c r="H32" s="108">
        <v>64600</v>
      </c>
      <c r="I32" s="109"/>
      <c r="J32" s="110">
        <f t="shared" si="0"/>
        <v>72.586799999999997</v>
      </c>
      <c r="K32" s="110">
        <v>81.655360000000002</v>
      </c>
      <c r="L32" s="74"/>
      <c r="M32" s="74"/>
      <c r="N32" s="74"/>
      <c r="O32" s="74"/>
      <c r="P32" s="111"/>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c r="EO32" s="74"/>
      <c r="EP32" s="74"/>
      <c r="EQ32" s="74"/>
      <c r="ER32" s="74"/>
      <c r="ES32" s="74"/>
      <c r="ET32" s="74"/>
      <c r="EU32" s="74"/>
      <c r="EV32" s="74"/>
      <c r="EW32" s="74"/>
      <c r="EX32" s="74"/>
      <c r="EY32" s="74"/>
      <c r="EZ32" s="74"/>
      <c r="FA32" s="74"/>
      <c r="FB32" s="74"/>
      <c r="FC32" s="74"/>
      <c r="FD32" s="74"/>
      <c r="FE32" s="74"/>
      <c r="FF32" s="74"/>
      <c r="FG32" s="74"/>
      <c r="FH32" s="74"/>
      <c r="FI32" s="74"/>
      <c r="FJ32" s="74"/>
      <c r="FK32" s="74"/>
      <c r="FL32" s="74"/>
      <c r="FM32" s="74"/>
      <c r="FN32" s="74"/>
      <c r="FO32" s="74"/>
      <c r="FP32" s="74"/>
      <c r="FQ32" s="74"/>
      <c r="FR32" s="74"/>
      <c r="FS32" s="74"/>
      <c r="FT32" s="74"/>
      <c r="FU32" s="74"/>
      <c r="FV32" s="74"/>
      <c r="FW32" s="74"/>
      <c r="FX32" s="74"/>
      <c r="FY32" s="74"/>
      <c r="FZ32" s="74"/>
      <c r="GA32" s="74"/>
      <c r="GB32" s="74"/>
      <c r="GC32" s="74"/>
      <c r="GD32" s="74"/>
      <c r="GE32" s="74"/>
      <c r="GF32" s="74"/>
      <c r="GG32" s="74"/>
      <c r="GH32" s="74"/>
      <c r="GI32" s="74"/>
      <c r="GJ32" s="74"/>
      <c r="GK32" s="74"/>
      <c r="GL32" s="74"/>
      <c r="GM32" s="74"/>
      <c r="GN32" s="74"/>
      <c r="GO32" s="74"/>
      <c r="GP32" s="74"/>
      <c r="GQ32" s="74"/>
      <c r="GR32" s="74"/>
      <c r="GS32" s="74"/>
      <c r="GT32" s="74"/>
      <c r="GU32" s="74"/>
      <c r="GV32" s="74"/>
      <c r="GW32" s="74"/>
      <c r="GX32" s="74"/>
      <c r="GY32" s="74"/>
      <c r="GZ32" s="74"/>
      <c r="HA32" s="74"/>
      <c r="HB32" s="74"/>
      <c r="HC32" s="74"/>
      <c r="HD32" s="74"/>
      <c r="HE32" s="74"/>
      <c r="HF32" s="74"/>
      <c r="HG32" s="74"/>
      <c r="HH32" s="74"/>
      <c r="HI32" s="74"/>
      <c r="HJ32" s="74"/>
      <c r="HK32" s="74"/>
      <c r="HL32" s="74"/>
      <c r="HM32" s="74"/>
      <c r="HN32" s="74"/>
      <c r="HO32" s="74"/>
      <c r="HP32" s="74"/>
      <c r="HQ32" s="74"/>
      <c r="HR32" s="74"/>
      <c r="HS32" s="74"/>
      <c r="HT32" s="74"/>
      <c r="HU32" s="74"/>
      <c r="HV32" s="74"/>
      <c r="HW32" s="74"/>
      <c r="HX32" s="74"/>
      <c r="HY32" s="74"/>
      <c r="HZ32" s="74"/>
      <c r="IA32" s="74"/>
      <c r="IB32" s="74"/>
      <c r="IC32" s="74"/>
      <c r="ID32" s="74"/>
      <c r="IE32" s="74"/>
      <c r="IF32" s="74"/>
      <c r="IG32" s="74"/>
      <c r="IH32" s="74"/>
      <c r="II32" s="74"/>
      <c r="IJ32" s="74"/>
      <c r="IK32" s="74"/>
      <c r="IL32" s="74"/>
      <c r="IM32" s="74"/>
      <c r="IN32" s="74"/>
      <c r="IO32" s="74"/>
      <c r="IP32" s="74"/>
      <c r="IQ32" s="74"/>
      <c r="IR32" s="74"/>
      <c r="IS32" s="74"/>
    </row>
    <row r="33" spans="1:253" x14ac:dyDescent="0.2">
      <c r="A33" s="52" t="s">
        <v>507</v>
      </c>
      <c r="B33" s="52">
        <v>2</v>
      </c>
      <c r="C33" s="52" t="s">
        <v>369</v>
      </c>
      <c r="D33" s="180" t="s">
        <v>370</v>
      </c>
      <c r="E33" s="88">
        <v>2.6595541401273888</v>
      </c>
      <c r="F33" s="89">
        <v>97</v>
      </c>
      <c r="G33" s="89">
        <v>98.75</v>
      </c>
      <c r="H33" s="90">
        <v>680000</v>
      </c>
      <c r="I33" s="91"/>
      <c r="J33" s="92">
        <f t="shared" si="0"/>
        <v>95.787499999999994</v>
      </c>
      <c r="K33" s="92">
        <v>95.79</v>
      </c>
      <c r="L33" s="52"/>
      <c r="M33" s="52"/>
      <c r="N33" s="52"/>
      <c r="O33" s="52"/>
      <c r="P33" s="93"/>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2"/>
      <c r="BR33" s="52"/>
      <c r="BS33" s="52"/>
      <c r="BT33" s="52"/>
      <c r="BU33" s="52"/>
      <c r="BV33" s="52"/>
      <c r="BW33" s="52"/>
      <c r="BX33" s="52"/>
      <c r="BY33" s="52"/>
      <c r="BZ33" s="52"/>
      <c r="CA33" s="52"/>
      <c r="CB33" s="52"/>
      <c r="CC33" s="52"/>
      <c r="CD33" s="52"/>
      <c r="CE33" s="52"/>
      <c r="CF33" s="52"/>
      <c r="CG33" s="52"/>
      <c r="CH33" s="52"/>
      <c r="CI33" s="52"/>
      <c r="CJ33" s="52"/>
      <c r="CK33" s="52"/>
      <c r="CL33" s="52"/>
      <c r="CM33" s="52"/>
      <c r="CN33" s="52"/>
      <c r="CO33" s="52"/>
      <c r="CP33" s="52"/>
      <c r="CQ33" s="52"/>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c r="FK33" s="52"/>
      <c r="FL33" s="52"/>
      <c r="FM33" s="52"/>
      <c r="FN33" s="52"/>
      <c r="FO33" s="52"/>
      <c r="FP33" s="52"/>
      <c r="FQ33" s="52"/>
      <c r="FR33" s="52"/>
      <c r="FS33" s="52"/>
      <c r="FT33" s="52"/>
      <c r="FU33" s="52"/>
      <c r="FV33" s="52"/>
      <c r="FW33" s="52"/>
      <c r="FX33" s="52"/>
      <c r="FY33" s="52"/>
      <c r="FZ33" s="52"/>
      <c r="GA33" s="52"/>
      <c r="GB33" s="52"/>
      <c r="GC33" s="52"/>
      <c r="GD33" s="52"/>
      <c r="GE33" s="52"/>
      <c r="GF33" s="52"/>
      <c r="GG33" s="52"/>
      <c r="GH33" s="52"/>
      <c r="GI33" s="52"/>
      <c r="GJ33" s="52"/>
      <c r="GK33" s="52"/>
      <c r="GL33" s="52"/>
      <c r="GM33" s="52"/>
      <c r="GN33" s="52"/>
      <c r="GO33" s="52"/>
      <c r="GP33" s="52"/>
      <c r="GQ33" s="52"/>
      <c r="GR33" s="52"/>
      <c r="GS33" s="52"/>
      <c r="GT33" s="52"/>
      <c r="GU33" s="52"/>
      <c r="GV33" s="52"/>
      <c r="GW33" s="52"/>
      <c r="GX33" s="52"/>
      <c r="GY33" s="52"/>
      <c r="GZ33" s="52"/>
      <c r="HA33" s="52"/>
      <c r="HB33" s="52"/>
      <c r="HC33" s="52"/>
      <c r="HD33" s="52"/>
      <c r="HE33" s="52"/>
      <c r="HF33" s="52"/>
      <c r="HG33" s="52"/>
      <c r="HH33" s="52"/>
      <c r="HI33" s="52"/>
      <c r="HJ33" s="52"/>
      <c r="HK33" s="52"/>
      <c r="HL33" s="52"/>
      <c r="HM33" s="52"/>
      <c r="HN33" s="52"/>
      <c r="HO33" s="52"/>
      <c r="HP33" s="52"/>
      <c r="HQ33" s="52"/>
      <c r="HR33" s="52"/>
      <c r="HS33" s="52"/>
      <c r="HT33" s="52"/>
      <c r="HU33" s="52"/>
      <c r="HV33" s="52"/>
      <c r="HW33" s="52"/>
      <c r="HX33" s="52"/>
      <c r="HY33" s="52"/>
      <c r="HZ33" s="52"/>
      <c r="IA33" s="52"/>
      <c r="IB33" s="52"/>
      <c r="IC33" s="52"/>
      <c r="ID33" s="52"/>
      <c r="IE33" s="52"/>
      <c r="IF33" s="52"/>
      <c r="IG33" s="52"/>
      <c r="IH33" s="52"/>
      <c r="II33" s="52"/>
      <c r="IJ33" s="52"/>
      <c r="IK33" s="52"/>
      <c r="IL33" s="52"/>
      <c r="IM33" s="52"/>
      <c r="IN33" s="52"/>
      <c r="IO33" s="52"/>
      <c r="IP33" s="52"/>
      <c r="IQ33" s="52"/>
      <c r="IR33" s="52"/>
      <c r="IS33" s="52"/>
    </row>
    <row r="34" spans="1:253" s="97" customFormat="1" x14ac:dyDescent="0.2">
      <c r="A34" s="52" t="s">
        <v>575</v>
      </c>
      <c r="B34" s="52">
        <v>2</v>
      </c>
      <c r="C34" s="52" t="s">
        <v>413</v>
      </c>
      <c r="D34" s="180" t="s">
        <v>414</v>
      </c>
      <c r="E34" s="88">
        <v>22.32484830420962</v>
      </c>
      <c r="F34" s="89">
        <v>95</v>
      </c>
      <c r="G34" s="89">
        <v>96</v>
      </c>
      <c r="H34" s="90">
        <v>210000</v>
      </c>
      <c r="I34" s="91"/>
      <c r="J34" s="92">
        <f t="shared" si="0"/>
        <v>91.2</v>
      </c>
      <c r="K34" s="92">
        <v>78.927199999999999</v>
      </c>
      <c r="L34" s="52"/>
      <c r="M34" s="52"/>
      <c r="N34" s="52"/>
      <c r="O34" s="52"/>
      <c r="P34" s="93"/>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2"/>
      <c r="IP34" s="52"/>
      <c r="IQ34" s="52"/>
      <c r="IR34" s="52"/>
      <c r="IS34" s="52"/>
    </row>
    <row r="35" spans="1:253" x14ac:dyDescent="0.2">
      <c r="A35" s="121" t="s">
        <v>585</v>
      </c>
      <c r="B35" s="121">
        <v>2</v>
      </c>
      <c r="C35" s="121" t="s">
        <v>492</v>
      </c>
      <c r="D35" s="189" t="s">
        <v>493</v>
      </c>
      <c r="E35" s="137"/>
      <c r="F35" s="123"/>
      <c r="G35" s="123"/>
      <c r="H35" s="124"/>
      <c r="I35" s="125"/>
      <c r="J35" s="126"/>
      <c r="K35" s="126"/>
      <c r="L35" s="121"/>
      <c r="M35" s="121"/>
      <c r="N35" s="121"/>
      <c r="O35" s="121"/>
      <c r="P35" s="127"/>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121"/>
      <c r="DQ35" s="121"/>
      <c r="DR35" s="121"/>
      <c r="DS35" s="121"/>
      <c r="DT35" s="121"/>
      <c r="DU35" s="121"/>
      <c r="DV35" s="121"/>
      <c r="DW35" s="121"/>
      <c r="DX35" s="121"/>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121"/>
      <c r="IH35" s="121"/>
      <c r="II35" s="121"/>
      <c r="IJ35" s="121"/>
      <c r="IK35" s="121"/>
      <c r="IL35" s="121"/>
      <c r="IM35" s="121"/>
      <c r="IN35" s="121"/>
      <c r="IO35" s="121"/>
      <c r="IP35" s="121"/>
      <c r="IQ35" s="121"/>
      <c r="IR35" s="121"/>
      <c r="IS35" s="121"/>
    </row>
    <row r="36" spans="1:253" s="97" customFormat="1" x14ac:dyDescent="0.2">
      <c r="A36" s="52" t="s">
        <v>602</v>
      </c>
      <c r="B36" s="52">
        <v>2</v>
      </c>
      <c r="C36" s="52" t="s">
        <v>62</v>
      </c>
      <c r="D36" s="180" t="s">
        <v>333</v>
      </c>
      <c r="E36" s="88">
        <v>5.0045701357466061</v>
      </c>
      <c r="F36" s="89">
        <v>90</v>
      </c>
      <c r="G36" s="89">
        <v>99.75</v>
      </c>
      <c r="H36" s="90">
        <v>300000</v>
      </c>
      <c r="I36" s="91"/>
      <c r="J36" s="92">
        <f t="shared" ref="J36:J69" si="2">G36*F36/100</f>
        <v>89.775000000000006</v>
      </c>
      <c r="K36" s="92">
        <v>90.205500000000001</v>
      </c>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c r="BV36" s="52"/>
      <c r="BW36" s="52"/>
      <c r="BX36" s="52"/>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2"/>
      <c r="DY36" s="52"/>
      <c r="DZ36" s="52"/>
      <c r="EA36" s="52"/>
      <c r="EB36" s="52"/>
      <c r="EC36" s="52"/>
      <c r="ED36" s="52"/>
      <c r="EE36" s="52"/>
      <c r="EF36" s="52"/>
      <c r="EG36" s="52"/>
      <c r="EH36" s="52"/>
      <c r="EI36" s="52"/>
      <c r="EJ36" s="52"/>
      <c r="EK36" s="52"/>
      <c r="EL36" s="52"/>
      <c r="EM36" s="52"/>
      <c r="EN36" s="52"/>
      <c r="EO36" s="52"/>
      <c r="EP36" s="52"/>
      <c r="EQ36" s="52"/>
      <c r="ER36" s="52"/>
      <c r="ES36" s="52"/>
      <c r="ET36" s="52"/>
      <c r="EU36" s="52"/>
      <c r="EV36" s="52"/>
      <c r="EW36" s="52"/>
      <c r="EX36" s="52"/>
      <c r="EY36" s="52"/>
      <c r="EZ36" s="52"/>
      <c r="FA36" s="52"/>
      <c r="FB36" s="52"/>
      <c r="FC36" s="52"/>
      <c r="FD36" s="52"/>
      <c r="FE36" s="52"/>
      <c r="FF36" s="52"/>
      <c r="FG36" s="52"/>
      <c r="FH36" s="52"/>
      <c r="FI36" s="52"/>
      <c r="FJ36" s="52"/>
      <c r="FK36" s="52"/>
      <c r="FL36" s="52"/>
      <c r="FM36" s="52"/>
      <c r="FN36" s="52"/>
      <c r="FO36" s="52"/>
      <c r="FP36" s="52"/>
      <c r="FQ36" s="52"/>
      <c r="FR36" s="52"/>
      <c r="FS36" s="52"/>
      <c r="FT36" s="52"/>
      <c r="FU36" s="52"/>
      <c r="FV36" s="52"/>
      <c r="FW36" s="52"/>
      <c r="FX36" s="52"/>
      <c r="FY36" s="52"/>
      <c r="FZ36" s="52"/>
      <c r="GA36" s="52"/>
      <c r="GB36" s="52"/>
      <c r="GC36" s="52"/>
      <c r="GD36" s="52"/>
      <c r="GE36" s="52"/>
      <c r="GF36" s="52"/>
      <c r="GG36" s="52"/>
      <c r="GH36" s="52"/>
      <c r="GI36" s="52"/>
      <c r="GJ36" s="52"/>
      <c r="GK36" s="52"/>
      <c r="GL36" s="52"/>
      <c r="GM36" s="52"/>
      <c r="GN36" s="52"/>
      <c r="GO36" s="52"/>
      <c r="GP36" s="52"/>
      <c r="GQ36" s="52"/>
      <c r="GR36" s="52"/>
      <c r="GS36" s="52"/>
      <c r="GT36" s="52"/>
      <c r="GU36" s="52"/>
      <c r="GV36" s="52"/>
      <c r="GW36" s="52"/>
      <c r="GX36" s="52"/>
      <c r="GY36" s="52"/>
      <c r="GZ36" s="52"/>
      <c r="HA36" s="52"/>
      <c r="HB36" s="52"/>
      <c r="HC36" s="52"/>
      <c r="HD36" s="52"/>
      <c r="HE36" s="52"/>
      <c r="HF36" s="52"/>
      <c r="HG36" s="52"/>
      <c r="HH36" s="52"/>
      <c r="HI36" s="52"/>
      <c r="HJ36" s="52"/>
      <c r="HK36" s="52"/>
      <c r="HL36" s="52"/>
      <c r="HM36" s="52"/>
      <c r="HN36" s="52"/>
      <c r="HO36" s="52"/>
      <c r="HP36" s="52"/>
      <c r="HQ36" s="52"/>
      <c r="HR36" s="52"/>
      <c r="HS36" s="52"/>
      <c r="HT36" s="52"/>
      <c r="HU36" s="52"/>
      <c r="HV36" s="52"/>
      <c r="HW36" s="52"/>
      <c r="HX36" s="52"/>
      <c r="HY36" s="52"/>
      <c r="HZ36" s="52"/>
      <c r="IA36" s="52"/>
      <c r="IB36" s="52"/>
      <c r="IC36" s="52"/>
      <c r="ID36" s="52"/>
      <c r="IE36" s="52"/>
      <c r="IF36" s="52"/>
      <c r="IG36" s="52"/>
      <c r="IH36" s="52"/>
      <c r="II36" s="52"/>
      <c r="IJ36" s="52"/>
      <c r="IK36" s="52"/>
      <c r="IL36" s="52"/>
      <c r="IM36" s="52"/>
      <c r="IN36" s="52"/>
      <c r="IO36" s="52"/>
      <c r="IP36" s="52"/>
      <c r="IQ36" s="52"/>
      <c r="IR36" s="52"/>
      <c r="IS36" s="52"/>
    </row>
    <row r="37" spans="1:253" x14ac:dyDescent="0.2">
      <c r="A37" s="121" t="s">
        <v>571</v>
      </c>
      <c r="B37" s="52">
        <v>2</v>
      </c>
      <c r="C37" s="121" t="s">
        <v>416</v>
      </c>
      <c r="D37" s="180" t="s">
        <v>417</v>
      </c>
      <c r="E37" s="88">
        <v>13.320046523272344</v>
      </c>
      <c r="F37" s="89">
        <v>93</v>
      </c>
      <c r="G37" s="89">
        <v>97</v>
      </c>
      <c r="H37" s="90">
        <v>600000</v>
      </c>
      <c r="I37" s="91"/>
      <c r="J37" s="92">
        <f t="shared" si="2"/>
        <v>90.21</v>
      </c>
      <c r="K37" s="92">
        <v>80.191566666666674</v>
      </c>
      <c r="L37" s="52"/>
      <c r="M37" s="52" t="s">
        <v>415</v>
      </c>
      <c r="N37" s="52"/>
      <c r="O37" s="52"/>
      <c r="P37" s="93"/>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2"/>
      <c r="BR37" s="52"/>
      <c r="BS37" s="52"/>
      <c r="BT37" s="52"/>
      <c r="BU37" s="52"/>
      <c r="BV37" s="52"/>
      <c r="BW37" s="52"/>
      <c r="BX37" s="52"/>
      <c r="BY37" s="52"/>
      <c r="BZ37" s="52"/>
      <c r="CA37" s="52"/>
      <c r="CB37" s="52"/>
      <c r="CC37" s="52"/>
      <c r="CD37" s="52"/>
      <c r="CE37" s="52"/>
      <c r="CF37" s="52"/>
      <c r="CG37" s="52"/>
      <c r="CH37" s="52"/>
      <c r="CI37" s="52"/>
      <c r="CJ37" s="52"/>
      <c r="CK37" s="52"/>
      <c r="CL37" s="52"/>
      <c r="CM37" s="52"/>
      <c r="CN37" s="52"/>
      <c r="CO37" s="52"/>
      <c r="CP37" s="52"/>
      <c r="CQ37" s="52"/>
      <c r="CR37" s="52"/>
      <c r="CS37" s="52"/>
      <c r="CT37" s="52"/>
      <c r="CU37" s="52"/>
      <c r="CV37" s="52"/>
      <c r="CW37" s="52"/>
      <c r="CX37" s="52"/>
      <c r="CY37" s="52"/>
      <c r="CZ37" s="52"/>
      <c r="DA37" s="52"/>
      <c r="DB37" s="52"/>
      <c r="DC37" s="52"/>
      <c r="DD37" s="52"/>
      <c r="DE37" s="52"/>
      <c r="DF37" s="52"/>
      <c r="DG37" s="52"/>
      <c r="DH37" s="52"/>
      <c r="DI37" s="52"/>
      <c r="DJ37" s="52"/>
      <c r="DK37" s="52"/>
      <c r="DL37" s="52"/>
      <c r="DM37" s="52"/>
      <c r="DN37" s="52"/>
      <c r="DO37" s="52"/>
      <c r="DP37" s="52"/>
      <c r="DQ37" s="52"/>
      <c r="DR37" s="52"/>
      <c r="DS37" s="52"/>
      <c r="DT37" s="52"/>
      <c r="DU37" s="52"/>
      <c r="DV37" s="52"/>
      <c r="DW37" s="52"/>
      <c r="DX37" s="52"/>
      <c r="DY37" s="52"/>
      <c r="DZ37" s="52"/>
      <c r="EA37" s="52"/>
      <c r="EB37" s="52"/>
      <c r="EC37" s="52"/>
      <c r="ED37" s="52"/>
      <c r="EE37" s="52"/>
      <c r="EF37" s="52"/>
      <c r="EG37" s="52"/>
      <c r="EH37" s="52"/>
      <c r="EI37" s="52"/>
      <c r="EJ37" s="52"/>
      <c r="EK37" s="52"/>
      <c r="EL37" s="52"/>
      <c r="EM37" s="52"/>
      <c r="EN37" s="52"/>
      <c r="EO37" s="52"/>
      <c r="EP37" s="52"/>
      <c r="EQ37" s="52"/>
      <c r="ER37" s="52"/>
      <c r="ES37" s="52"/>
      <c r="ET37" s="52"/>
      <c r="EU37" s="52"/>
      <c r="EV37" s="52"/>
      <c r="EW37" s="52"/>
      <c r="EX37" s="52"/>
      <c r="EY37" s="52"/>
      <c r="EZ37" s="52"/>
      <c r="FA37" s="52"/>
      <c r="FB37" s="52"/>
      <c r="FC37" s="52"/>
      <c r="FD37" s="52"/>
      <c r="FE37" s="52"/>
      <c r="FF37" s="52"/>
      <c r="FG37" s="52"/>
      <c r="FH37" s="52"/>
      <c r="FI37" s="52"/>
      <c r="FJ37" s="52"/>
      <c r="FK37" s="52"/>
      <c r="FL37" s="52"/>
      <c r="FM37" s="52"/>
      <c r="FN37" s="52"/>
      <c r="FO37" s="52"/>
      <c r="FP37" s="52"/>
      <c r="FQ37" s="52"/>
      <c r="FR37" s="52"/>
      <c r="FS37" s="52"/>
      <c r="FT37" s="52"/>
      <c r="FU37" s="52"/>
      <c r="FV37" s="52"/>
      <c r="FW37" s="52"/>
      <c r="FX37" s="52"/>
      <c r="FY37" s="52"/>
      <c r="FZ37" s="52"/>
      <c r="GA37" s="52"/>
      <c r="GB37" s="52"/>
      <c r="GC37" s="52"/>
      <c r="GD37" s="52"/>
      <c r="GE37" s="52"/>
      <c r="GF37" s="52"/>
      <c r="GG37" s="52"/>
      <c r="GH37" s="52"/>
      <c r="GI37" s="52"/>
      <c r="GJ37" s="52"/>
      <c r="GK37" s="52"/>
      <c r="GL37" s="52"/>
      <c r="GM37" s="52"/>
      <c r="GN37" s="52"/>
      <c r="GO37" s="52"/>
      <c r="GP37" s="52"/>
      <c r="GQ37" s="52"/>
      <c r="GR37" s="52"/>
      <c r="GS37" s="52"/>
      <c r="GT37" s="52"/>
      <c r="GU37" s="52"/>
      <c r="GV37" s="52"/>
      <c r="GW37" s="52"/>
      <c r="GX37" s="52"/>
      <c r="GY37" s="52"/>
      <c r="GZ37" s="52"/>
      <c r="HA37" s="52"/>
      <c r="HB37" s="52"/>
      <c r="HC37" s="52"/>
      <c r="HD37" s="52"/>
      <c r="HE37" s="52"/>
      <c r="HF37" s="52"/>
      <c r="HG37" s="52"/>
      <c r="HH37" s="52"/>
      <c r="HI37" s="52"/>
      <c r="HJ37" s="52"/>
      <c r="HK37" s="52"/>
      <c r="HL37" s="52"/>
      <c r="HM37" s="52"/>
      <c r="HN37" s="52"/>
      <c r="HO37" s="52"/>
      <c r="HP37" s="52"/>
      <c r="HQ37" s="52"/>
      <c r="HR37" s="52"/>
      <c r="HS37" s="52"/>
      <c r="HT37" s="52"/>
      <c r="HU37" s="52"/>
      <c r="HV37" s="52"/>
      <c r="HW37" s="52"/>
      <c r="HX37" s="52"/>
      <c r="HY37" s="52"/>
      <c r="HZ37" s="52"/>
      <c r="IA37" s="52"/>
      <c r="IB37" s="52"/>
      <c r="IC37" s="52"/>
      <c r="ID37" s="52"/>
      <c r="IE37" s="52"/>
      <c r="IF37" s="52"/>
      <c r="IG37" s="52"/>
      <c r="IH37" s="52"/>
      <c r="II37" s="52"/>
      <c r="IJ37" s="52"/>
      <c r="IK37" s="52"/>
      <c r="IL37" s="52"/>
      <c r="IM37" s="52"/>
      <c r="IN37" s="52"/>
      <c r="IO37" s="52"/>
      <c r="IP37" s="52"/>
      <c r="IQ37" s="52"/>
      <c r="IR37" s="52"/>
      <c r="IS37" s="52"/>
    </row>
    <row r="38" spans="1:253" x14ac:dyDescent="0.2">
      <c r="A38" s="74" t="s">
        <v>545</v>
      </c>
      <c r="B38" s="74">
        <v>3</v>
      </c>
      <c r="C38" s="74" t="s">
        <v>446</v>
      </c>
      <c r="D38" s="184" t="s">
        <v>447</v>
      </c>
      <c r="E38" s="106">
        <v>90.7</v>
      </c>
      <c r="F38" s="107">
        <v>76</v>
      </c>
      <c r="G38" s="107">
        <v>96.34</v>
      </c>
      <c r="H38" s="108">
        <v>285000</v>
      </c>
      <c r="I38" s="109"/>
      <c r="J38" s="110">
        <f t="shared" si="2"/>
        <v>73.218400000000003</v>
      </c>
      <c r="K38" s="110">
        <v>70.344740000000002</v>
      </c>
      <c r="L38" s="74"/>
      <c r="M38" s="74"/>
      <c r="N38" s="74"/>
      <c r="O38" s="74"/>
      <c r="P38" s="111"/>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c r="EO38" s="74"/>
      <c r="EP38" s="74"/>
      <c r="EQ38" s="74"/>
      <c r="ER38" s="74"/>
      <c r="ES38" s="74"/>
      <c r="ET38" s="74"/>
      <c r="EU38" s="74"/>
      <c r="EV38" s="74"/>
      <c r="EW38" s="74"/>
      <c r="EX38" s="74"/>
      <c r="EY38" s="74"/>
      <c r="EZ38" s="74"/>
      <c r="FA38" s="74"/>
      <c r="FB38" s="74"/>
      <c r="FC38" s="74"/>
      <c r="FD38" s="74"/>
      <c r="FE38" s="74"/>
      <c r="FF38" s="74"/>
      <c r="FG38" s="74"/>
      <c r="FH38" s="74"/>
      <c r="FI38" s="74"/>
      <c r="FJ38" s="74"/>
      <c r="FK38" s="74"/>
      <c r="FL38" s="74"/>
      <c r="FM38" s="74"/>
      <c r="FN38" s="74"/>
      <c r="FO38" s="74"/>
      <c r="FP38" s="74"/>
      <c r="FQ38" s="74"/>
      <c r="FR38" s="74"/>
      <c r="FS38" s="74"/>
      <c r="FT38" s="74"/>
      <c r="FU38" s="74"/>
      <c r="FV38" s="74"/>
      <c r="FW38" s="74"/>
      <c r="FX38" s="74"/>
      <c r="FY38" s="74"/>
      <c r="FZ38" s="74"/>
      <c r="GA38" s="74"/>
      <c r="GB38" s="74"/>
      <c r="GC38" s="74"/>
      <c r="GD38" s="74"/>
      <c r="GE38" s="74"/>
      <c r="GF38" s="74"/>
      <c r="GG38" s="74"/>
      <c r="GH38" s="74"/>
      <c r="GI38" s="74"/>
      <c r="GJ38" s="74"/>
      <c r="GK38" s="74"/>
      <c r="GL38" s="74"/>
      <c r="GM38" s="74"/>
      <c r="GN38" s="74"/>
      <c r="GO38" s="74"/>
      <c r="GP38" s="74"/>
      <c r="GQ38" s="74"/>
      <c r="GR38" s="74"/>
      <c r="GS38" s="74"/>
      <c r="GT38" s="74"/>
      <c r="GU38" s="74"/>
      <c r="GV38" s="74"/>
      <c r="GW38" s="74"/>
      <c r="GX38" s="74"/>
      <c r="GY38" s="74"/>
      <c r="GZ38" s="74"/>
      <c r="HA38" s="74"/>
      <c r="HB38" s="74"/>
      <c r="HC38" s="74"/>
      <c r="HD38" s="74"/>
      <c r="HE38" s="74"/>
      <c r="HF38" s="74"/>
      <c r="HG38" s="74"/>
      <c r="HH38" s="74"/>
      <c r="HI38" s="74"/>
      <c r="HJ38" s="74"/>
      <c r="HK38" s="74"/>
      <c r="HL38" s="74"/>
      <c r="HM38" s="74"/>
      <c r="HN38" s="74"/>
      <c r="HO38" s="74"/>
      <c r="HP38" s="74"/>
      <c r="HQ38" s="74"/>
      <c r="HR38" s="74"/>
      <c r="HS38" s="74"/>
      <c r="HT38" s="74"/>
      <c r="HU38" s="74"/>
      <c r="HV38" s="74"/>
      <c r="HW38" s="74"/>
      <c r="HX38" s="74"/>
      <c r="HY38" s="74"/>
      <c r="HZ38" s="74"/>
      <c r="IA38" s="74"/>
      <c r="IB38" s="74"/>
      <c r="IC38" s="74"/>
      <c r="ID38" s="74"/>
      <c r="IE38" s="74"/>
      <c r="IF38" s="74"/>
      <c r="IG38" s="74"/>
      <c r="IH38" s="74"/>
      <c r="II38" s="74"/>
      <c r="IJ38" s="74"/>
      <c r="IK38" s="74"/>
      <c r="IL38" s="74"/>
      <c r="IM38" s="74"/>
      <c r="IN38" s="74"/>
      <c r="IO38" s="74"/>
      <c r="IP38" s="74"/>
      <c r="IQ38" s="74"/>
      <c r="IR38" s="74"/>
      <c r="IS38" s="74"/>
    </row>
    <row r="39" spans="1:253" s="74" customFormat="1" x14ac:dyDescent="0.2">
      <c r="A39" s="61" t="s">
        <v>581</v>
      </c>
      <c r="B39" s="61">
        <v>1</v>
      </c>
      <c r="C39" s="61" t="s">
        <v>89</v>
      </c>
      <c r="D39" s="176" t="s">
        <v>317</v>
      </c>
      <c r="E39" s="94">
        <v>2.3953137131523654</v>
      </c>
      <c r="F39" s="50">
        <v>91</v>
      </c>
      <c r="G39" s="50">
        <v>91.84</v>
      </c>
      <c r="H39" s="51">
        <v>5298000</v>
      </c>
      <c r="I39" s="95"/>
      <c r="J39" s="64">
        <f t="shared" si="2"/>
        <v>83.574400000000011</v>
      </c>
      <c r="K39" s="64">
        <v>83.574400000000011</v>
      </c>
      <c r="L39" s="61"/>
      <c r="M39" s="61"/>
      <c r="N39" s="61"/>
      <c r="O39" s="61"/>
      <c r="P39" s="96"/>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row>
    <row r="40" spans="1:253" s="74" customFormat="1" x14ac:dyDescent="0.2">
      <c r="A40" s="74" t="s">
        <v>548</v>
      </c>
      <c r="B40" s="74">
        <v>3</v>
      </c>
      <c r="C40" s="74" t="s">
        <v>28</v>
      </c>
      <c r="D40" s="184" t="s">
        <v>292</v>
      </c>
      <c r="E40" s="106">
        <v>13.860000000000001</v>
      </c>
      <c r="F40" s="107">
        <v>93</v>
      </c>
      <c r="G40" s="107">
        <v>99.68</v>
      </c>
      <c r="H40" s="108">
        <v>21000</v>
      </c>
      <c r="I40" s="109"/>
      <c r="J40" s="110">
        <f t="shared" si="2"/>
        <v>92.702399999999997</v>
      </c>
      <c r="K40" s="110">
        <v>89.812049999999999</v>
      </c>
      <c r="P40" s="111"/>
    </row>
    <row r="41" spans="1:253" s="140" customFormat="1" x14ac:dyDescent="0.2">
      <c r="A41" s="74" t="s">
        <v>566</v>
      </c>
      <c r="B41" s="74">
        <v>3</v>
      </c>
      <c r="C41" s="74" t="s">
        <v>38</v>
      </c>
      <c r="D41" s="184" t="s">
        <v>304</v>
      </c>
      <c r="E41" s="106">
        <v>6.6000000000000005</v>
      </c>
      <c r="F41" s="107">
        <v>93</v>
      </c>
      <c r="G41" s="107">
        <v>99.83</v>
      </c>
      <c r="H41" s="108">
        <v>25758</v>
      </c>
      <c r="I41" s="109"/>
      <c r="J41" s="110">
        <f t="shared" si="2"/>
        <v>92.84190000000001</v>
      </c>
      <c r="K41" s="110">
        <v>92.84190000000001</v>
      </c>
      <c r="L41" s="74"/>
      <c r="M41" s="74"/>
      <c r="N41" s="74"/>
      <c r="O41" s="74"/>
      <c r="P41" s="111"/>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c r="EO41" s="74"/>
      <c r="EP41" s="74"/>
      <c r="EQ41" s="74"/>
      <c r="ER41" s="74"/>
      <c r="ES41" s="74"/>
      <c r="ET41" s="74"/>
      <c r="EU41" s="74"/>
      <c r="EV41" s="74"/>
      <c r="EW41" s="74"/>
      <c r="EX41" s="74"/>
      <c r="EY41" s="74"/>
      <c r="EZ41" s="74"/>
      <c r="FA41" s="74"/>
      <c r="FB41" s="74"/>
      <c r="FC41" s="74"/>
      <c r="FD41" s="74"/>
      <c r="FE41" s="74"/>
      <c r="FF41" s="74"/>
      <c r="FG41" s="74"/>
      <c r="FH41" s="74"/>
      <c r="FI41" s="74"/>
      <c r="FJ41" s="74"/>
      <c r="FK41" s="74"/>
      <c r="FL41" s="74"/>
      <c r="FM41" s="74"/>
      <c r="FN41" s="74"/>
      <c r="FO41" s="74"/>
      <c r="FP41" s="74"/>
      <c r="FQ41" s="74"/>
      <c r="FR41" s="74"/>
      <c r="FS41" s="74"/>
      <c r="FT41" s="74"/>
      <c r="FU41" s="74"/>
      <c r="FV41" s="74"/>
      <c r="FW41" s="74"/>
      <c r="FX41" s="74"/>
      <c r="FY41" s="74"/>
      <c r="FZ41" s="74"/>
      <c r="GA41" s="74"/>
      <c r="GB41" s="74"/>
      <c r="GC41" s="74"/>
      <c r="GD41" s="74"/>
      <c r="GE41" s="74"/>
      <c r="GF41" s="74"/>
      <c r="GG41" s="74"/>
      <c r="GH41" s="74"/>
      <c r="GI41" s="74"/>
      <c r="GJ41" s="74"/>
      <c r="GK41" s="74"/>
      <c r="GL41" s="74"/>
      <c r="GM41" s="74"/>
      <c r="GN41" s="74"/>
      <c r="GO41" s="74"/>
      <c r="GP41" s="74"/>
      <c r="GQ41" s="74"/>
      <c r="GR41" s="74"/>
      <c r="GS41" s="74"/>
      <c r="GT41" s="74"/>
      <c r="GU41" s="74"/>
      <c r="GV41" s="74"/>
      <c r="GW41" s="74"/>
      <c r="GX41" s="74"/>
      <c r="GY41" s="74"/>
      <c r="GZ41" s="74"/>
      <c r="HA41" s="74"/>
      <c r="HB41" s="74"/>
      <c r="HC41" s="74"/>
      <c r="HD41" s="74"/>
      <c r="HE41" s="74"/>
      <c r="HF41" s="74"/>
      <c r="HG41" s="74"/>
      <c r="HH41" s="74"/>
      <c r="HI41" s="74"/>
      <c r="HJ41" s="74"/>
      <c r="HK41" s="74"/>
      <c r="HL41" s="74"/>
      <c r="HM41" s="74"/>
      <c r="HN41" s="74"/>
      <c r="HO41" s="74"/>
      <c r="HP41" s="74"/>
      <c r="HQ41" s="74"/>
      <c r="HR41" s="74"/>
      <c r="HS41" s="74"/>
      <c r="HT41" s="74"/>
      <c r="HU41" s="74"/>
      <c r="HV41" s="74"/>
      <c r="HW41" s="74"/>
      <c r="HX41" s="74"/>
      <c r="HY41" s="74"/>
      <c r="HZ41" s="74"/>
      <c r="IA41" s="74"/>
      <c r="IB41" s="74"/>
      <c r="IC41" s="74"/>
      <c r="ID41" s="74"/>
      <c r="IE41" s="74"/>
      <c r="IF41" s="74"/>
      <c r="IG41" s="74"/>
      <c r="IH41" s="74"/>
      <c r="II41" s="74"/>
      <c r="IJ41" s="74"/>
      <c r="IK41" s="74"/>
      <c r="IL41" s="74"/>
      <c r="IM41" s="74"/>
      <c r="IN41" s="74"/>
      <c r="IO41" s="74"/>
      <c r="IP41" s="74"/>
      <c r="IQ41" s="74"/>
      <c r="IR41" s="74"/>
      <c r="IS41" s="74"/>
    </row>
    <row r="42" spans="1:253" s="138" customFormat="1" x14ac:dyDescent="0.2">
      <c r="A42" s="61" t="s">
        <v>550</v>
      </c>
      <c r="B42" s="61">
        <v>1</v>
      </c>
      <c r="C42" s="115" t="s">
        <v>344</v>
      </c>
      <c r="D42" s="176" t="s">
        <v>343</v>
      </c>
      <c r="E42" s="94">
        <v>2.8200000000000003</v>
      </c>
      <c r="F42" s="37">
        <v>93</v>
      </c>
      <c r="G42" s="37">
        <v>98.56</v>
      </c>
      <c r="H42" s="51">
        <v>680000</v>
      </c>
      <c r="I42" s="95"/>
      <c r="J42" s="64">
        <f t="shared" si="2"/>
        <v>91.660799999999995</v>
      </c>
      <c r="K42" s="64">
        <v>90.33</v>
      </c>
      <c r="L42" s="61"/>
      <c r="M42" s="61" t="s">
        <v>352</v>
      </c>
      <c r="N42" s="61"/>
      <c r="O42" s="61"/>
      <c r="P42" s="96"/>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row>
    <row r="43" spans="1:253" s="74" customFormat="1" x14ac:dyDescent="0.2">
      <c r="A43" s="116" t="s">
        <v>552</v>
      </c>
      <c r="B43" s="61">
        <v>1</v>
      </c>
      <c r="C43" s="116" t="s">
        <v>29</v>
      </c>
      <c r="D43" s="185" t="s">
        <v>294</v>
      </c>
      <c r="E43" s="94">
        <v>7.2857203518728886</v>
      </c>
      <c r="F43" s="117">
        <v>69</v>
      </c>
      <c r="G43" s="117">
        <v>98</v>
      </c>
      <c r="H43" s="51">
        <v>450000</v>
      </c>
      <c r="I43" s="165"/>
      <c r="J43" s="64">
        <f t="shared" si="2"/>
        <v>67.62</v>
      </c>
      <c r="K43" s="64">
        <v>67.62</v>
      </c>
      <c r="L43" s="61"/>
      <c r="M43" s="61" t="s">
        <v>176</v>
      </c>
      <c r="N43" s="61"/>
      <c r="O43" s="61"/>
      <c r="P43" s="96"/>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row>
    <row r="44" spans="1:253" s="74" customFormat="1" x14ac:dyDescent="0.2">
      <c r="A44" s="61" t="s">
        <v>587</v>
      </c>
      <c r="B44" s="61">
        <v>1</v>
      </c>
      <c r="C44" s="61" t="s">
        <v>91</v>
      </c>
      <c r="D44" s="176" t="s">
        <v>322</v>
      </c>
      <c r="E44" s="94">
        <v>5.83</v>
      </c>
      <c r="F44" s="50">
        <v>86</v>
      </c>
      <c r="G44" s="50">
        <v>97.27</v>
      </c>
      <c r="H44" s="51">
        <v>680000</v>
      </c>
      <c r="I44" s="95"/>
      <c r="J44" s="64">
        <f t="shared" si="2"/>
        <v>83.652199999999993</v>
      </c>
      <c r="K44" s="64">
        <v>89.329666666666654</v>
      </c>
      <c r="L44" s="61"/>
      <c r="M44" s="61" t="s">
        <v>379</v>
      </c>
      <c r="N44" s="61"/>
      <c r="O44" s="61"/>
      <c r="P44" s="96"/>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row>
    <row r="45" spans="1:253" s="74" customFormat="1" x14ac:dyDescent="0.2">
      <c r="A45" s="52" t="s">
        <v>521</v>
      </c>
      <c r="B45" s="52">
        <v>2</v>
      </c>
      <c r="C45" s="52" t="s">
        <v>382</v>
      </c>
      <c r="D45" s="180" t="s">
        <v>383</v>
      </c>
      <c r="E45" s="88">
        <v>7.0184496388381552</v>
      </c>
      <c r="F45" s="112">
        <v>88</v>
      </c>
      <c r="G45" s="112">
        <v>99.28</v>
      </c>
      <c r="H45" s="90">
        <v>293000</v>
      </c>
      <c r="I45" s="113"/>
      <c r="J45" s="92">
        <f t="shared" si="2"/>
        <v>87.366399999999999</v>
      </c>
      <c r="K45" s="92">
        <v>87.149733333333344</v>
      </c>
      <c r="L45" s="52"/>
      <c r="M45" s="52" t="s">
        <v>144</v>
      </c>
      <c r="N45" s="52"/>
      <c r="O45" s="52"/>
      <c r="P45" s="93"/>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2"/>
      <c r="HG45" s="52"/>
      <c r="HH45" s="52"/>
      <c r="HI45" s="52"/>
      <c r="HJ45" s="52"/>
      <c r="HK45" s="52"/>
      <c r="HL45" s="52"/>
      <c r="HM45" s="52"/>
      <c r="HN45" s="52"/>
      <c r="HO45" s="52"/>
      <c r="HP45" s="52"/>
      <c r="HQ45" s="52"/>
      <c r="HR45" s="52"/>
      <c r="HS45" s="52"/>
      <c r="HT45" s="52"/>
      <c r="HU45" s="52"/>
      <c r="HV45" s="52"/>
      <c r="HW45" s="52"/>
      <c r="HX45" s="52"/>
      <c r="HY45" s="52"/>
      <c r="HZ45" s="52"/>
      <c r="IA45" s="52"/>
      <c r="IB45" s="52"/>
      <c r="IC45" s="52"/>
      <c r="ID45" s="52"/>
      <c r="IE45" s="52"/>
      <c r="IF45" s="52"/>
      <c r="IG45" s="52"/>
      <c r="IH45" s="52"/>
      <c r="II45" s="52"/>
      <c r="IJ45" s="52"/>
      <c r="IK45" s="52"/>
      <c r="IL45" s="52"/>
      <c r="IM45" s="52"/>
      <c r="IN45" s="52"/>
      <c r="IO45" s="52"/>
      <c r="IP45" s="52"/>
      <c r="IQ45" s="52"/>
      <c r="IR45" s="52"/>
      <c r="IS45" s="52"/>
    </row>
    <row r="46" spans="1:253" s="74" customFormat="1" x14ac:dyDescent="0.2">
      <c r="A46" s="121" t="s">
        <v>557</v>
      </c>
      <c r="B46" s="121">
        <v>2</v>
      </c>
      <c r="C46" s="121" t="s">
        <v>17</v>
      </c>
      <c r="D46" s="186" t="s">
        <v>279</v>
      </c>
      <c r="E46" s="122">
        <v>15.388627634660416</v>
      </c>
      <c r="F46" s="123">
        <v>96</v>
      </c>
      <c r="G46" s="123">
        <v>98.57</v>
      </c>
      <c r="H46" s="124">
        <v>170000</v>
      </c>
      <c r="I46" s="125"/>
      <c r="J46" s="126">
        <f t="shared" ref="J46" si="3">G46*F46/100</f>
        <v>94.627199999999988</v>
      </c>
      <c r="K46" s="126">
        <v>94.63</v>
      </c>
      <c r="L46" s="121"/>
      <c r="M46" s="121" t="s">
        <v>145</v>
      </c>
      <c r="N46" s="121"/>
      <c r="O46" s="121"/>
      <c r="P46" s="127"/>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1"/>
      <c r="DV46" s="121"/>
      <c r="DW46" s="121"/>
      <c r="DX46" s="121"/>
      <c r="DY46" s="121"/>
      <c r="DZ46" s="121"/>
      <c r="EA46" s="121"/>
      <c r="EB46" s="121"/>
      <c r="EC46" s="121"/>
      <c r="ED46" s="121"/>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1"/>
      <c r="IP46" s="121"/>
      <c r="IQ46" s="121"/>
      <c r="IR46" s="121"/>
      <c r="IS46" s="121"/>
    </row>
    <row r="47" spans="1:253" s="74" customFormat="1" x14ac:dyDescent="0.2">
      <c r="A47" s="121" t="s">
        <v>828</v>
      </c>
      <c r="B47" s="121">
        <v>2</v>
      </c>
      <c r="C47" s="121" t="s">
        <v>829</v>
      </c>
      <c r="D47" s="186" t="s">
        <v>830</v>
      </c>
      <c r="E47" s="122">
        <v>15.149999999999999</v>
      </c>
      <c r="F47" s="123">
        <v>96</v>
      </c>
      <c r="G47" s="123">
        <v>93.64</v>
      </c>
      <c r="H47" s="124">
        <v>220700</v>
      </c>
      <c r="I47" s="125"/>
      <c r="J47" s="126">
        <f t="shared" si="2"/>
        <v>89.894400000000005</v>
      </c>
      <c r="K47" s="126">
        <v>94.63</v>
      </c>
      <c r="L47" s="121"/>
      <c r="M47" s="121"/>
      <c r="N47" s="121"/>
      <c r="O47" s="121"/>
      <c r="P47" s="127"/>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1"/>
      <c r="DV47" s="121"/>
      <c r="DW47" s="121"/>
      <c r="DX47" s="121"/>
      <c r="DY47" s="121"/>
      <c r="DZ47" s="121"/>
      <c r="EA47" s="121"/>
      <c r="EB47" s="121"/>
      <c r="EC47" s="121"/>
      <c r="ED47" s="121"/>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1"/>
      <c r="IP47" s="121"/>
      <c r="IQ47" s="121"/>
      <c r="IR47" s="121"/>
      <c r="IS47" s="121"/>
    </row>
    <row r="48" spans="1:253" x14ac:dyDescent="0.2">
      <c r="A48" s="61" t="s">
        <v>534</v>
      </c>
      <c r="B48" s="61">
        <v>1</v>
      </c>
      <c r="C48" s="61" t="s">
        <v>34</v>
      </c>
      <c r="D48" s="176" t="s">
        <v>299</v>
      </c>
      <c r="E48" s="94">
        <v>5.5200000000000005</v>
      </c>
      <c r="F48" s="50">
        <v>91</v>
      </c>
      <c r="G48" s="50">
        <v>95.14</v>
      </c>
      <c r="H48" s="51">
        <v>786000</v>
      </c>
      <c r="J48" s="64">
        <f t="shared" si="2"/>
        <v>86.577399999999997</v>
      </c>
      <c r="K48" s="64">
        <v>86.57</v>
      </c>
      <c r="M48" s="61" t="s">
        <v>384</v>
      </c>
      <c r="P48" s="96"/>
    </row>
    <row r="49" spans="1:253" s="52" customFormat="1" x14ac:dyDescent="0.2">
      <c r="A49" s="61" t="s">
        <v>560</v>
      </c>
      <c r="B49" s="61">
        <v>1</v>
      </c>
      <c r="C49" s="61" t="s">
        <v>497</v>
      </c>
      <c r="D49" s="176" t="s">
        <v>387</v>
      </c>
      <c r="E49" s="62">
        <v>5.6</v>
      </c>
      <c r="F49" s="50">
        <v>78</v>
      </c>
      <c r="G49" s="50">
        <v>95.98</v>
      </c>
      <c r="H49" s="51">
        <v>900000</v>
      </c>
      <c r="I49" s="95"/>
      <c r="J49" s="64">
        <f t="shared" si="2"/>
        <v>74.864400000000003</v>
      </c>
      <c r="K49" s="64">
        <v>74.864400000000003</v>
      </c>
      <c r="L49" s="61"/>
      <c r="M49" s="61"/>
      <c r="N49" s="61"/>
      <c r="O49" s="61"/>
      <c r="P49" s="96"/>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row>
    <row r="50" spans="1:253" s="74" customFormat="1" x14ac:dyDescent="0.2">
      <c r="A50" s="61" t="s">
        <v>170</v>
      </c>
      <c r="B50" s="61">
        <v>1</v>
      </c>
      <c r="C50" s="61" t="s">
        <v>465</v>
      </c>
      <c r="D50" s="176" t="s">
        <v>464</v>
      </c>
      <c r="E50" s="94">
        <v>15.479999999999999</v>
      </c>
      <c r="F50" s="50">
        <v>94</v>
      </c>
      <c r="G50" s="50">
        <v>84.55</v>
      </c>
      <c r="H50" s="51">
        <v>159000</v>
      </c>
      <c r="I50" s="95"/>
      <c r="J50" s="64">
        <f t="shared" si="2"/>
        <v>79.477000000000004</v>
      </c>
      <c r="K50" s="64">
        <v>79.477000000000004</v>
      </c>
      <c r="L50" s="61"/>
      <c r="M50" s="61" t="s">
        <v>169</v>
      </c>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row>
    <row r="51" spans="1:253" x14ac:dyDescent="0.2">
      <c r="A51" s="52" t="s">
        <v>614</v>
      </c>
      <c r="B51" s="52">
        <v>2</v>
      </c>
      <c r="C51" s="52" t="s">
        <v>453</v>
      </c>
      <c r="D51" s="180" t="s">
        <v>454</v>
      </c>
      <c r="E51" s="88">
        <v>79.7</v>
      </c>
      <c r="F51" s="89">
        <v>90</v>
      </c>
      <c r="G51" s="89">
        <v>92.63</v>
      </c>
      <c r="H51" s="90">
        <v>55200</v>
      </c>
      <c r="I51" s="91"/>
      <c r="J51" s="92">
        <f t="shared" si="2"/>
        <v>83.36699999999999</v>
      </c>
      <c r="K51" s="92">
        <v>89.664299999999997</v>
      </c>
      <c r="L51" s="52"/>
      <c r="M51" s="52"/>
      <c r="N51" s="52"/>
      <c r="O51" s="52"/>
      <c r="P51" s="93"/>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row>
    <row r="52" spans="1:253" s="74" customFormat="1" x14ac:dyDescent="0.2">
      <c r="A52" s="52" t="s">
        <v>546</v>
      </c>
      <c r="B52" s="52">
        <v>2</v>
      </c>
      <c r="C52" s="52" t="s">
        <v>81</v>
      </c>
      <c r="D52" s="180" t="s">
        <v>377</v>
      </c>
      <c r="E52" s="88">
        <v>53.823189521786823</v>
      </c>
      <c r="F52" s="89">
        <v>78</v>
      </c>
      <c r="G52" s="89">
        <v>96.11</v>
      </c>
      <c r="H52" s="90">
        <v>500000</v>
      </c>
      <c r="I52" s="91"/>
      <c r="J52" s="92">
        <f t="shared" si="2"/>
        <v>74.965800000000002</v>
      </c>
      <c r="K52" s="92">
        <v>74.965800000000002</v>
      </c>
      <c r="L52" s="52"/>
      <c r="M52" s="52"/>
      <c r="N52" s="52"/>
      <c r="O52" s="52"/>
      <c r="P52" s="93"/>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52"/>
      <c r="ER52" s="52"/>
      <c r="ES52" s="52"/>
      <c r="ET52" s="52"/>
      <c r="EU52" s="52"/>
      <c r="EV52" s="52"/>
      <c r="EW52" s="52"/>
      <c r="EX52" s="52"/>
      <c r="EY52" s="52"/>
      <c r="EZ52" s="52"/>
      <c r="FA52" s="52"/>
      <c r="FB52" s="52"/>
      <c r="FC52" s="52"/>
      <c r="FD52" s="52"/>
      <c r="FE52" s="52"/>
      <c r="FF52" s="52"/>
      <c r="FG52" s="52"/>
      <c r="FH52" s="52"/>
      <c r="FI52" s="52"/>
      <c r="FJ52" s="52"/>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c r="HL52" s="52"/>
      <c r="HM52" s="52"/>
      <c r="HN52" s="52"/>
      <c r="HO52" s="52"/>
      <c r="HP52" s="52"/>
      <c r="HQ52" s="52"/>
      <c r="HR52" s="52"/>
      <c r="HS52" s="52"/>
      <c r="HT52" s="52"/>
      <c r="HU52" s="52"/>
      <c r="HV52" s="52"/>
      <c r="HW52" s="52"/>
      <c r="HX52" s="52"/>
      <c r="HY52" s="52"/>
      <c r="HZ52" s="52"/>
      <c r="IA52" s="52"/>
      <c r="IB52" s="52"/>
      <c r="IC52" s="52"/>
      <c r="ID52" s="52"/>
      <c r="IE52" s="52"/>
      <c r="IF52" s="52"/>
      <c r="IG52" s="52"/>
      <c r="IH52" s="52"/>
      <c r="II52" s="52"/>
      <c r="IJ52" s="52"/>
      <c r="IK52" s="52"/>
      <c r="IL52" s="52"/>
      <c r="IM52" s="52"/>
      <c r="IN52" s="52"/>
      <c r="IO52" s="52"/>
      <c r="IP52" s="52"/>
      <c r="IQ52" s="52"/>
      <c r="IR52" s="52"/>
      <c r="IS52" s="52"/>
    </row>
    <row r="53" spans="1:253" x14ac:dyDescent="0.2">
      <c r="A53" s="52" t="s">
        <v>564</v>
      </c>
      <c r="B53" s="52">
        <v>2</v>
      </c>
      <c r="C53" s="52" t="s">
        <v>37</v>
      </c>
      <c r="D53" s="180" t="s">
        <v>302</v>
      </c>
      <c r="E53" s="88">
        <v>46.543437266852735</v>
      </c>
      <c r="F53" s="89">
        <v>69</v>
      </c>
      <c r="G53" s="89">
        <v>95.24</v>
      </c>
      <c r="H53" s="90">
        <v>500000</v>
      </c>
      <c r="I53" s="91"/>
      <c r="J53" s="92">
        <f t="shared" si="2"/>
        <v>65.715599999999995</v>
      </c>
      <c r="K53" s="92">
        <v>70.45689999999999</v>
      </c>
      <c r="L53" s="52"/>
      <c r="M53" s="52"/>
      <c r="N53" s="52"/>
      <c r="O53" s="52"/>
      <c r="P53" s="93"/>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52"/>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52"/>
      <c r="IO53" s="52"/>
      <c r="IP53" s="52"/>
      <c r="IQ53" s="52"/>
      <c r="IR53" s="52"/>
      <c r="IS53" s="52"/>
    </row>
    <row r="54" spans="1:253" x14ac:dyDescent="0.2">
      <c r="A54" s="52" t="s">
        <v>584</v>
      </c>
      <c r="B54" s="52">
        <v>2</v>
      </c>
      <c r="C54" s="52" t="s">
        <v>71</v>
      </c>
      <c r="D54" s="180" t="s">
        <v>320</v>
      </c>
      <c r="E54" s="88">
        <v>87.984559802320717</v>
      </c>
      <c r="F54" s="89">
        <v>90</v>
      </c>
      <c r="G54" s="89">
        <v>96</v>
      </c>
      <c r="H54" s="90">
        <v>500000</v>
      </c>
      <c r="I54" s="91"/>
      <c r="J54" s="92">
        <f t="shared" ref="J54" si="4">G54*F54/100</f>
        <v>86.4</v>
      </c>
      <c r="K54" s="92">
        <v>85.394100000000009</v>
      </c>
      <c r="L54" s="52"/>
      <c r="M54" s="52"/>
      <c r="N54" s="52"/>
      <c r="O54" s="52"/>
      <c r="P54" s="93"/>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c r="DH54" s="52"/>
      <c r="DI54" s="52"/>
      <c r="DJ54" s="52"/>
      <c r="DK54" s="52"/>
      <c r="DL54" s="52"/>
      <c r="DM54" s="52"/>
      <c r="DN54" s="52"/>
      <c r="DO54" s="52"/>
      <c r="DP54" s="52"/>
      <c r="DQ54" s="52"/>
      <c r="DR54" s="52"/>
      <c r="DS54" s="52"/>
      <c r="DT54" s="52"/>
      <c r="DU54" s="52"/>
      <c r="DV54" s="52"/>
      <c r="DW54" s="52"/>
      <c r="DX54" s="52"/>
      <c r="DY54" s="52"/>
      <c r="DZ54" s="52"/>
      <c r="EA54" s="52"/>
      <c r="EB54" s="52"/>
      <c r="EC54" s="52"/>
      <c r="ED54" s="52"/>
      <c r="EE54" s="52"/>
      <c r="EF54" s="52"/>
      <c r="EG54" s="52"/>
      <c r="EH54" s="52"/>
      <c r="EI54" s="52"/>
      <c r="EJ54" s="52"/>
      <c r="EK54" s="52"/>
      <c r="EL54" s="52"/>
      <c r="EM54" s="52"/>
      <c r="EN54" s="52"/>
      <c r="EO54" s="52"/>
      <c r="EP54" s="52"/>
      <c r="EQ54" s="52"/>
      <c r="ER54" s="52"/>
      <c r="ES54" s="52"/>
      <c r="ET54" s="52"/>
      <c r="EU54" s="52"/>
      <c r="EV54" s="52"/>
      <c r="EW54" s="52"/>
      <c r="EX54" s="52"/>
      <c r="EY54" s="52"/>
      <c r="EZ54" s="52"/>
      <c r="FA54" s="52"/>
      <c r="FB54" s="52"/>
      <c r="FC54" s="52"/>
      <c r="FD54" s="52"/>
      <c r="FE54" s="52"/>
      <c r="FF54" s="52"/>
      <c r="FG54" s="52"/>
      <c r="FH54" s="52"/>
      <c r="FI54" s="52"/>
      <c r="FJ54" s="52"/>
      <c r="FK54" s="52"/>
      <c r="FL54" s="52"/>
      <c r="FM54" s="52"/>
      <c r="FN54" s="52"/>
      <c r="FO54" s="52"/>
      <c r="FP54" s="52"/>
      <c r="FQ54" s="52"/>
      <c r="FR54" s="52"/>
      <c r="FS54" s="52"/>
      <c r="FT54" s="52"/>
      <c r="FU54" s="52"/>
      <c r="FV54" s="52"/>
      <c r="FW54" s="52"/>
      <c r="FX54" s="52"/>
      <c r="FY54" s="52"/>
      <c r="FZ54" s="52"/>
      <c r="GA54" s="52"/>
      <c r="GB54" s="52"/>
      <c r="GC54" s="52"/>
      <c r="GD54" s="52"/>
      <c r="GE54" s="52"/>
      <c r="GF54" s="52"/>
      <c r="GG54" s="52"/>
      <c r="GH54" s="52"/>
      <c r="GI54" s="52"/>
      <c r="GJ54" s="52"/>
      <c r="GK54" s="52"/>
      <c r="GL54" s="52"/>
      <c r="GM54" s="52"/>
      <c r="GN54" s="52"/>
      <c r="GO54" s="52"/>
      <c r="GP54" s="52"/>
      <c r="GQ54" s="52"/>
      <c r="GR54" s="52"/>
      <c r="GS54" s="52"/>
      <c r="GT54" s="52"/>
      <c r="GU54" s="52"/>
      <c r="GV54" s="52"/>
      <c r="GW54" s="52"/>
      <c r="GX54" s="52"/>
      <c r="GY54" s="52"/>
      <c r="GZ54" s="52"/>
      <c r="HA54" s="52"/>
      <c r="HB54" s="52"/>
      <c r="HC54" s="52"/>
      <c r="HD54" s="52"/>
      <c r="HE54" s="52"/>
      <c r="HF54" s="52"/>
      <c r="HG54" s="52"/>
      <c r="HH54" s="52"/>
      <c r="HI54" s="52"/>
      <c r="HJ54" s="52"/>
      <c r="HK54" s="52"/>
      <c r="HL54" s="52"/>
      <c r="HM54" s="52"/>
      <c r="HN54" s="52"/>
      <c r="HO54" s="52"/>
      <c r="HP54" s="52"/>
      <c r="HQ54" s="52"/>
      <c r="HR54" s="52"/>
      <c r="HS54" s="52"/>
      <c r="HT54" s="52"/>
      <c r="HU54" s="52"/>
      <c r="HV54" s="52"/>
      <c r="HW54" s="52"/>
      <c r="HX54" s="52"/>
      <c r="HY54" s="52"/>
      <c r="HZ54" s="52"/>
      <c r="IA54" s="52"/>
      <c r="IB54" s="52"/>
      <c r="IC54" s="52"/>
      <c r="ID54" s="52"/>
      <c r="IE54" s="52"/>
      <c r="IF54" s="52"/>
      <c r="IG54" s="52"/>
      <c r="IH54" s="52"/>
      <c r="II54" s="52"/>
      <c r="IJ54" s="52"/>
      <c r="IK54" s="52"/>
      <c r="IL54" s="52"/>
      <c r="IM54" s="52"/>
      <c r="IN54" s="52"/>
      <c r="IO54" s="52"/>
      <c r="IP54" s="52"/>
      <c r="IQ54" s="52"/>
      <c r="IR54" s="52"/>
      <c r="IS54" s="52"/>
    </row>
    <row r="55" spans="1:253" x14ac:dyDescent="0.2">
      <c r="A55" s="52" t="s">
        <v>831</v>
      </c>
      <c r="B55" s="52">
        <v>2</v>
      </c>
      <c r="C55" s="52" t="s">
        <v>832</v>
      </c>
      <c r="D55" s="180" t="s">
        <v>833</v>
      </c>
      <c r="E55" s="88">
        <v>42.20214285714286</v>
      </c>
      <c r="F55" s="89">
        <v>90</v>
      </c>
      <c r="G55" s="89">
        <v>96</v>
      </c>
      <c r="H55" s="90">
        <v>500000</v>
      </c>
      <c r="I55" s="91"/>
      <c r="J55" s="92">
        <f t="shared" si="2"/>
        <v>86.4</v>
      </c>
      <c r="K55" s="92">
        <v>85.394100000000009</v>
      </c>
      <c r="L55" s="52"/>
      <c r="M55" s="52"/>
      <c r="N55" s="52"/>
      <c r="O55" s="52"/>
      <c r="P55" s="93"/>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52"/>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2"/>
      <c r="GB55" s="52"/>
      <c r="GC55" s="52"/>
      <c r="GD55" s="52"/>
      <c r="GE55" s="52"/>
      <c r="GF55" s="52"/>
      <c r="GG55" s="52"/>
      <c r="GH55" s="52"/>
      <c r="GI55" s="52"/>
      <c r="GJ55" s="52"/>
      <c r="GK55" s="52"/>
      <c r="GL55" s="52"/>
      <c r="GM55" s="52"/>
      <c r="GN55" s="52"/>
      <c r="GO55" s="52"/>
      <c r="GP55" s="52"/>
      <c r="GQ55" s="52"/>
      <c r="GR55" s="52"/>
      <c r="GS55" s="52"/>
      <c r="GT55" s="52"/>
      <c r="GU55" s="52"/>
      <c r="GV55" s="52"/>
      <c r="GW55" s="52"/>
      <c r="GX55" s="52"/>
      <c r="GY55" s="52"/>
      <c r="GZ55" s="52"/>
      <c r="HA55" s="52"/>
      <c r="HB55" s="52"/>
      <c r="HC55" s="52"/>
      <c r="HD55" s="52"/>
      <c r="HE55" s="52"/>
      <c r="HF55" s="52"/>
      <c r="HG55" s="52"/>
      <c r="HH55" s="52"/>
      <c r="HI55" s="52"/>
      <c r="HJ55" s="52"/>
      <c r="HK55" s="52"/>
      <c r="HL55" s="52"/>
      <c r="HM55" s="52"/>
      <c r="HN55" s="52"/>
      <c r="HO55" s="52"/>
      <c r="HP55" s="52"/>
      <c r="HQ55" s="52"/>
      <c r="HR55" s="52"/>
      <c r="HS55" s="52"/>
      <c r="HT55" s="52"/>
      <c r="HU55" s="52"/>
      <c r="HV55" s="52"/>
      <c r="HW55" s="52"/>
      <c r="HX55" s="52"/>
      <c r="HY55" s="52"/>
      <c r="HZ55" s="52"/>
      <c r="IA55" s="52"/>
      <c r="IB55" s="52"/>
      <c r="IC55" s="52"/>
      <c r="ID55" s="52"/>
      <c r="IE55" s="52"/>
      <c r="IF55" s="52"/>
      <c r="IG55" s="52"/>
      <c r="IH55" s="52"/>
      <c r="II55" s="52"/>
      <c r="IJ55" s="52"/>
      <c r="IK55" s="52"/>
      <c r="IL55" s="52"/>
      <c r="IM55" s="52"/>
      <c r="IN55" s="52"/>
      <c r="IO55" s="52"/>
      <c r="IP55" s="52"/>
      <c r="IQ55" s="52"/>
      <c r="IR55" s="52"/>
      <c r="IS55" s="52"/>
    </row>
    <row r="56" spans="1:253" s="73" customFormat="1" x14ac:dyDescent="0.2">
      <c r="A56" s="52" t="s">
        <v>588</v>
      </c>
      <c r="B56" s="52">
        <v>2</v>
      </c>
      <c r="C56" s="52" t="s">
        <v>834</v>
      </c>
      <c r="D56" s="180" t="s">
        <v>835</v>
      </c>
      <c r="E56" s="88">
        <v>39.951447838168377</v>
      </c>
      <c r="F56" s="112">
        <v>92</v>
      </c>
      <c r="G56" s="89">
        <v>94.35</v>
      </c>
      <c r="H56" s="90">
        <v>1055000</v>
      </c>
      <c r="I56" s="113"/>
      <c r="J56" s="92">
        <f t="shared" si="2"/>
        <v>86.801999999999992</v>
      </c>
      <c r="K56" s="92">
        <v>86.801999999999992</v>
      </c>
      <c r="L56" s="52"/>
      <c r="M56" s="52"/>
      <c r="N56" s="52"/>
      <c r="O56" s="52"/>
      <c r="P56" s="93"/>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c r="DD56" s="52"/>
      <c r="DE56" s="52"/>
      <c r="DF56" s="52"/>
      <c r="DG56" s="52"/>
      <c r="DH56" s="52"/>
      <c r="DI56" s="52"/>
      <c r="DJ56" s="52"/>
      <c r="DK56" s="52"/>
      <c r="DL56" s="52"/>
      <c r="DM56" s="52"/>
      <c r="DN56" s="52"/>
      <c r="DO56" s="52"/>
      <c r="DP56" s="52"/>
      <c r="DQ56" s="52"/>
      <c r="DR56" s="52"/>
      <c r="DS56" s="52"/>
      <c r="DT56" s="52"/>
      <c r="DU56" s="52"/>
      <c r="DV56" s="52"/>
      <c r="DW56" s="52"/>
      <c r="DX56" s="52"/>
      <c r="DY56" s="52"/>
      <c r="DZ56" s="52"/>
      <c r="EA56" s="52"/>
      <c r="EB56" s="52"/>
      <c r="EC56" s="52"/>
      <c r="ED56" s="52"/>
      <c r="EE56" s="52"/>
      <c r="EF56" s="52"/>
      <c r="EG56" s="52"/>
      <c r="EH56" s="52"/>
      <c r="EI56" s="52"/>
      <c r="EJ56" s="52"/>
      <c r="EK56" s="52"/>
      <c r="EL56" s="52"/>
      <c r="EM56" s="52"/>
      <c r="EN56" s="52"/>
      <c r="EO56" s="52"/>
      <c r="EP56" s="52"/>
      <c r="EQ56" s="52"/>
      <c r="ER56" s="52"/>
      <c r="ES56" s="52"/>
      <c r="ET56" s="52"/>
      <c r="EU56" s="52"/>
      <c r="EV56" s="52"/>
      <c r="EW56" s="52"/>
      <c r="EX56" s="52"/>
      <c r="EY56" s="52"/>
      <c r="EZ56" s="52"/>
      <c r="FA56" s="52"/>
      <c r="FB56" s="52"/>
      <c r="FC56" s="52"/>
      <c r="FD56" s="52"/>
      <c r="FE56" s="52"/>
      <c r="FF56" s="52"/>
      <c r="FG56" s="52"/>
      <c r="FH56" s="52"/>
      <c r="FI56" s="52"/>
      <c r="FJ56" s="52"/>
      <c r="FK56" s="52"/>
      <c r="FL56" s="52"/>
      <c r="FM56" s="52"/>
      <c r="FN56" s="52"/>
      <c r="FO56" s="52"/>
      <c r="FP56" s="52"/>
      <c r="FQ56" s="52"/>
      <c r="FR56" s="52"/>
      <c r="FS56" s="52"/>
      <c r="FT56" s="52"/>
      <c r="FU56" s="52"/>
      <c r="FV56" s="52"/>
      <c r="FW56" s="52"/>
      <c r="FX56" s="52"/>
      <c r="FY56" s="52"/>
      <c r="FZ56" s="52"/>
      <c r="GA56" s="52"/>
      <c r="GB56" s="52"/>
      <c r="GC56" s="52"/>
      <c r="GD56" s="52"/>
      <c r="GE56" s="52"/>
      <c r="GF56" s="52"/>
      <c r="GG56" s="52"/>
      <c r="GH56" s="52"/>
      <c r="GI56" s="52"/>
      <c r="GJ56" s="52"/>
      <c r="GK56" s="52"/>
      <c r="GL56" s="52"/>
      <c r="GM56" s="52"/>
      <c r="GN56" s="52"/>
      <c r="GO56" s="52"/>
      <c r="GP56" s="52"/>
      <c r="GQ56" s="52"/>
      <c r="GR56" s="52"/>
      <c r="GS56" s="52"/>
      <c r="GT56" s="52"/>
      <c r="GU56" s="52"/>
      <c r="GV56" s="52"/>
      <c r="GW56" s="52"/>
      <c r="GX56" s="52"/>
      <c r="GY56" s="52"/>
      <c r="GZ56" s="52"/>
      <c r="HA56" s="52"/>
      <c r="HB56" s="52"/>
      <c r="HC56" s="52"/>
      <c r="HD56" s="52"/>
      <c r="HE56" s="52"/>
      <c r="HF56" s="52"/>
      <c r="HG56" s="52"/>
      <c r="HH56" s="52"/>
      <c r="HI56" s="52"/>
      <c r="HJ56" s="52"/>
      <c r="HK56" s="52"/>
      <c r="HL56" s="52"/>
      <c r="HM56" s="52"/>
      <c r="HN56" s="52"/>
      <c r="HO56" s="52"/>
      <c r="HP56" s="52"/>
      <c r="HQ56" s="52"/>
      <c r="HR56" s="52"/>
      <c r="HS56" s="52"/>
      <c r="HT56" s="52"/>
      <c r="HU56" s="52"/>
      <c r="HV56" s="52"/>
      <c r="HW56" s="52"/>
      <c r="HX56" s="52"/>
      <c r="HY56" s="52"/>
      <c r="HZ56" s="52"/>
      <c r="IA56" s="52"/>
      <c r="IB56" s="52"/>
      <c r="IC56" s="52"/>
      <c r="ID56" s="52"/>
      <c r="IE56" s="52"/>
      <c r="IF56" s="52"/>
      <c r="IG56" s="52"/>
      <c r="IH56" s="52"/>
      <c r="II56" s="52"/>
      <c r="IJ56" s="52"/>
      <c r="IK56" s="52"/>
      <c r="IL56" s="52"/>
      <c r="IM56" s="52"/>
      <c r="IN56" s="52"/>
      <c r="IO56" s="52"/>
      <c r="IP56" s="52"/>
      <c r="IQ56" s="52"/>
      <c r="IR56" s="52"/>
      <c r="IS56" s="52"/>
    </row>
    <row r="57" spans="1:253" x14ac:dyDescent="0.2">
      <c r="A57" s="61" t="s">
        <v>522</v>
      </c>
      <c r="B57" s="61">
        <v>1</v>
      </c>
      <c r="C57" s="61" t="s">
        <v>19</v>
      </c>
      <c r="D57" s="176" t="s">
        <v>280</v>
      </c>
      <c r="E57" s="62">
        <v>9.5670464332582839</v>
      </c>
      <c r="F57" s="50">
        <v>82</v>
      </c>
      <c r="G57" s="50">
        <v>80.56</v>
      </c>
      <c r="H57" s="51">
        <v>825000</v>
      </c>
      <c r="J57" s="64">
        <f t="shared" si="2"/>
        <v>66.059200000000004</v>
      </c>
      <c r="K57" s="64">
        <v>66.059200000000004</v>
      </c>
      <c r="M57" s="61" t="s">
        <v>375</v>
      </c>
      <c r="N57" s="61" t="s">
        <v>376</v>
      </c>
      <c r="P57" s="96"/>
    </row>
    <row r="58" spans="1:253" x14ac:dyDescent="0.2">
      <c r="A58" s="61" t="s">
        <v>590</v>
      </c>
      <c r="B58" s="61">
        <v>1</v>
      </c>
      <c r="C58" s="61" t="s">
        <v>52</v>
      </c>
      <c r="D58" s="176" t="s">
        <v>324</v>
      </c>
      <c r="E58" s="62">
        <v>10.52</v>
      </c>
      <c r="F58" s="50">
        <v>83</v>
      </c>
      <c r="G58" s="50">
        <v>78.739999999999995</v>
      </c>
      <c r="H58" s="51">
        <v>191000</v>
      </c>
      <c r="J58" s="64">
        <f t="shared" si="2"/>
        <v>65.354199999999992</v>
      </c>
      <c r="K58" s="64">
        <v>73.280699999999996</v>
      </c>
      <c r="M58" s="61" t="s">
        <v>230</v>
      </c>
      <c r="N58" s="61" t="s">
        <v>229</v>
      </c>
      <c r="P58" s="96"/>
    </row>
    <row r="59" spans="1:253" x14ac:dyDescent="0.2">
      <c r="A59" s="74" t="s">
        <v>520</v>
      </c>
      <c r="B59" s="74">
        <v>3</v>
      </c>
      <c r="C59" s="74" t="s">
        <v>438</v>
      </c>
      <c r="D59" s="184" t="s">
        <v>439</v>
      </c>
      <c r="E59" s="106">
        <v>10.45</v>
      </c>
      <c r="F59" s="107">
        <v>91</v>
      </c>
      <c r="G59" s="107">
        <v>93</v>
      </c>
      <c r="H59" s="108">
        <v>210000</v>
      </c>
      <c r="I59" s="109"/>
      <c r="J59" s="110">
        <f t="shared" si="2"/>
        <v>84.63</v>
      </c>
      <c r="K59" s="110">
        <v>84.63</v>
      </c>
      <c r="L59" s="74"/>
      <c r="M59" s="74"/>
      <c r="N59" s="74"/>
      <c r="O59" s="74"/>
      <c r="P59" s="111"/>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c r="EO59" s="74"/>
      <c r="EP59" s="74"/>
      <c r="EQ59" s="74"/>
      <c r="ER59" s="74"/>
      <c r="ES59" s="74"/>
      <c r="ET59" s="74"/>
      <c r="EU59" s="74"/>
      <c r="EV59" s="74"/>
      <c r="EW59" s="74"/>
      <c r="EX59" s="74"/>
      <c r="EY59" s="74"/>
      <c r="EZ59" s="74"/>
      <c r="FA59" s="74"/>
      <c r="FB59" s="74"/>
      <c r="FC59" s="74"/>
      <c r="FD59" s="74"/>
      <c r="FE59" s="74"/>
      <c r="FF59" s="74"/>
      <c r="FG59" s="74"/>
      <c r="FH59" s="74"/>
      <c r="FI59" s="74"/>
      <c r="FJ59" s="74"/>
      <c r="FK59" s="74"/>
      <c r="FL59" s="74"/>
      <c r="FM59" s="74"/>
      <c r="FN59" s="74"/>
      <c r="FO59" s="74"/>
      <c r="FP59" s="74"/>
      <c r="FQ59" s="74"/>
      <c r="FR59" s="74"/>
      <c r="FS59" s="74"/>
      <c r="FT59" s="74"/>
      <c r="FU59" s="74"/>
      <c r="FV59" s="74"/>
      <c r="FW59" s="74"/>
      <c r="FX59" s="74"/>
      <c r="FY59" s="74"/>
      <c r="FZ59" s="74"/>
      <c r="GA59" s="74"/>
      <c r="GB59" s="74"/>
      <c r="GC59" s="74"/>
      <c r="GD59" s="74"/>
      <c r="GE59" s="74"/>
      <c r="GF59" s="74"/>
      <c r="GG59" s="74"/>
      <c r="GH59" s="74"/>
      <c r="GI59" s="74"/>
      <c r="GJ59" s="74"/>
      <c r="GK59" s="74"/>
      <c r="GL59" s="74"/>
      <c r="GM59" s="74"/>
      <c r="GN59" s="74"/>
      <c r="GO59" s="74"/>
      <c r="GP59" s="74"/>
      <c r="GQ59" s="74"/>
      <c r="GR59" s="74"/>
      <c r="GS59" s="74"/>
      <c r="GT59" s="74"/>
      <c r="GU59" s="74"/>
      <c r="GV59" s="74"/>
      <c r="GW59" s="74"/>
      <c r="GX59" s="74"/>
      <c r="GY59" s="74"/>
      <c r="GZ59" s="74"/>
      <c r="HA59" s="74"/>
      <c r="HB59" s="74"/>
      <c r="HC59" s="74"/>
      <c r="HD59" s="74"/>
      <c r="HE59" s="74"/>
      <c r="HF59" s="74"/>
      <c r="HG59" s="74"/>
      <c r="HH59" s="74"/>
      <c r="HI59" s="74"/>
      <c r="HJ59" s="74"/>
      <c r="HK59" s="74"/>
      <c r="HL59" s="74"/>
      <c r="HM59" s="74"/>
      <c r="HN59" s="74"/>
      <c r="HO59" s="74"/>
      <c r="HP59" s="74"/>
      <c r="HQ59" s="74"/>
      <c r="HR59" s="74"/>
      <c r="HS59" s="74"/>
      <c r="HT59" s="74"/>
      <c r="HU59" s="74"/>
      <c r="HV59" s="74"/>
      <c r="HW59" s="74"/>
      <c r="HX59" s="74"/>
      <c r="HY59" s="74"/>
      <c r="HZ59" s="74"/>
      <c r="IA59" s="74"/>
      <c r="IB59" s="74"/>
      <c r="IC59" s="74"/>
      <c r="ID59" s="74"/>
      <c r="IE59" s="74"/>
      <c r="IF59" s="74"/>
      <c r="IG59" s="74"/>
      <c r="IH59" s="74"/>
      <c r="II59" s="74"/>
      <c r="IJ59" s="74"/>
      <c r="IK59" s="74"/>
      <c r="IL59" s="74"/>
      <c r="IM59" s="74"/>
      <c r="IN59" s="74"/>
      <c r="IO59" s="74"/>
      <c r="IP59" s="74"/>
      <c r="IQ59" s="74"/>
      <c r="IR59" s="74"/>
      <c r="IS59" s="74"/>
    </row>
    <row r="60" spans="1:253" x14ac:dyDescent="0.2">
      <c r="A60" s="74" t="s">
        <v>598</v>
      </c>
      <c r="B60" s="74">
        <v>3</v>
      </c>
      <c r="C60" s="74" t="s">
        <v>100</v>
      </c>
      <c r="D60" s="184" t="s">
        <v>330</v>
      </c>
      <c r="E60" s="106">
        <v>10.42</v>
      </c>
      <c r="F60" s="107">
        <v>50</v>
      </c>
      <c r="G60" s="107">
        <v>36.93</v>
      </c>
      <c r="H60" s="194">
        <v>166800</v>
      </c>
      <c r="I60" s="149"/>
      <c r="J60" s="147">
        <f t="shared" si="2"/>
        <v>18.465</v>
      </c>
      <c r="K60" s="147">
        <v>18.465</v>
      </c>
      <c r="L60" s="145"/>
      <c r="M60" s="145"/>
      <c r="N60" s="145"/>
      <c r="O60" s="145"/>
      <c r="P60" s="141"/>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P60" s="145"/>
      <c r="AQ60" s="145"/>
      <c r="AR60" s="145"/>
      <c r="AS60" s="145"/>
      <c r="AT60" s="145"/>
      <c r="AU60" s="145"/>
      <c r="AV60" s="145"/>
      <c r="AW60" s="145"/>
      <c r="AX60" s="145"/>
      <c r="AY60" s="145"/>
      <c r="AZ60" s="145"/>
      <c r="BA60" s="145"/>
      <c r="BB60" s="145"/>
      <c r="BC60" s="145"/>
      <c r="BD60" s="145"/>
      <c r="BE60" s="145"/>
      <c r="BF60" s="145"/>
      <c r="BG60" s="145"/>
      <c r="BH60" s="145"/>
      <c r="BI60" s="145"/>
      <c r="BJ60" s="145"/>
      <c r="BK60" s="145"/>
      <c r="BL60" s="145"/>
      <c r="BM60" s="145"/>
      <c r="BN60" s="145"/>
      <c r="BO60" s="145"/>
      <c r="BP60" s="145"/>
      <c r="BQ60" s="145"/>
      <c r="BR60" s="145"/>
      <c r="BS60" s="145"/>
      <c r="BT60" s="145"/>
      <c r="BU60" s="145"/>
      <c r="BV60" s="145"/>
      <c r="BW60" s="145"/>
      <c r="BX60" s="145"/>
      <c r="BY60" s="145"/>
      <c r="BZ60" s="145"/>
      <c r="CA60" s="145"/>
      <c r="CB60" s="145"/>
      <c r="CC60" s="145"/>
      <c r="CD60" s="145"/>
      <c r="CE60" s="145"/>
      <c r="CF60" s="145"/>
      <c r="CG60" s="145"/>
      <c r="CH60" s="145"/>
      <c r="CI60" s="145"/>
      <c r="CJ60" s="145"/>
      <c r="CK60" s="145"/>
      <c r="CL60" s="145"/>
      <c r="CM60" s="145"/>
      <c r="CN60" s="145"/>
      <c r="CO60" s="145"/>
      <c r="CP60" s="145"/>
      <c r="CQ60" s="145"/>
      <c r="CR60" s="145"/>
      <c r="CS60" s="145"/>
      <c r="CT60" s="145"/>
      <c r="CU60" s="145"/>
      <c r="CV60" s="145"/>
      <c r="CW60" s="145"/>
      <c r="CX60" s="145"/>
      <c r="CY60" s="145"/>
      <c r="CZ60" s="145"/>
      <c r="DA60" s="145"/>
      <c r="DB60" s="145"/>
      <c r="DC60" s="145"/>
      <c r="DD60" s="145"/>
      <c r="DE60" s="145"/>
      <c r="DF60" s="145"/>
      <c r="DG60" s="145"/>
      <c r="DH60" s="145"/>
      <c r="DI60" s="145"/>
      <c r="DJ60" s="145"/>
      <c r="DK60" s="145"/>
      <c r="DL60" s="145"/>
      <c r="DM60" s="145"/>
      <c r="DN60" s="145"/>
      <c r="DO60" s="145"/>
      <c r="DP60" s="145"/>
      <c r="DQ60" s="145"/>
      <c r="DR60" s="145"/>
      <c r="DS60" s="145"/>
      <c r="DT60" s="145"/>
      <c r="DU60" s="145"/>
      <c r="DV60" s="145"/>
      <c r="DW60" s="145"/>
      <c r="DX60" s="145"/>
      <c r="DY60" s="145"/>
      <c r="DZ60" s="145"/>
      <c r="EA60" s="145"/>
      <c r="EB60" s="145"/>
      <c r="EC60" s="145"/>
      <c r="ED60" s="145"/>
      <c r="EE60" s="145"/>
      <c r="EF60" s="145"/>
      <c r="EG60" s="145"/>
      <c r="EH60" s="145"/>
      <c r="EI60" s="145"/>
      <c r="EJ60" s="145"/>
      <c r="EK60" s="145"/>
      <c r="EL60" s="145"/>
      <c r="EM60" s="145"/>
      <c r="EN60" s="145"/>
      <c r="EO60" s="145"/>
      <c r="EP60" s="145"/>
      <c r="EQ60" s="145"/>
      <c r="ER60" s="145"/>
      <c r="ES60" s="145"/>
      <c r="ET60" s="145"/>
      <c r="EU60" s="145"/>
      <c r="EV60" s="145"/>
      <c r="EW60" s="145"/>
      <c r="EX60" s="145"/>
      <c r="EY60" s="145"/>
      <c r="EZ60" s="145"/>
      <c r="FA60" s="145"/>
      <c r="FB60" s="145"/>
      <c r="FC60" s="145"/>
      <c r="FD60" s="145"/>
      <c r="FE60" s="145"/>
      <c r="FF60" s="145"/>
      <c r="FG60" s="145"/>
      <c r="FH60" s="145"/>
      <c r="FI60" s="145"/>
      <c r="FJ60" s="145"/>
      <c r="FK60" s="145"/>
      <c r="FL60" s="145"/>
      <c r="FM60" s="145"/>
      <c r="FN60" s="145"/>
      <c r="FO60" s="145"/>
      <c r="FP60" s="145"/>
      <c r="FQ60" s="145"/>
      <c r="FR60" s="145"/>
      <c r="FS60" s="145"/>
      <c r="FT60" s="145"/>
      <c r="FU60" s="145"/>
      <c r="FV60" s="145"/>
      <c r="FW60" s="145"/>
      <c r="FX60" s="145"/>
      <c r="FY60" s="145"/>
      <c r="FZ60" s="145"/>
      <c r="GA60" s="145"/>
      <c r="GB60" s="145"/>
      <c r="GC60" s="145"/>
      <c r="GD60" s="145"/>
      <c r="GE60" s="145"/>
      <c r="GF60" s="145"/>
      <c r="GG60" s="145"/>
      <c r="GH60" s="145"/>
      <c r="GI60" s="145"/>
      <c r="GJ60" s="145"/>
      <c r="GK60" s="145"/>
      <c r="GL60" s="145"/>
      <c r="GM60" s="145"/>
      <c r="GN60" s="145"/>
      <c r="GO60" s="145"/>
      <c r="GP60" s="145"/>
      <c r="GQ60" s="145"/>
      <c r="GR60" s="145"/>
      <c r="GS60" s="145"/>
      <c r="GT60" s="145"/>
      <c r="GU60" s="145"/>
      <c r="GV60" s="145"/>
      <c r="GW60" s="145"/>
      <c r="GX60" s="145"/>
      <c r="GY60" s="145"/>
      <c r="GZ60" s="145"/>
      <c r="HA60" s="145"/>
      <c r="HB60" s="145"/>
      <c r="HC60" s="145"/>
      <c r="HD60" s="145"/>
      <c r="HE60" s="145"/>
      <c r="HF60" s="145"/>
      <c r="HG60" s="145"/>
      <c r="HH60" s="145"/>
      <c r="HI60" s="145"/>
      <c r="HJ60" s="145"/>
      <c r="HK60" s="145"/>
      <c r="HL60" s="145"/>
      <c r="HM60" s="145"/>
      <c r="HN60" s="145"/>
      <c r="HO60" s="145"/>
      <c r="HP60" s="145"/>
      <c r="HQ60" s="145"/>
      <c r="HR60" s="145"/>
      <c r="HS60" s="145"/>
      <c r="HT60" s="145"/>
      <c r="HU60" s="145"/>
      <c r="HV60" s="145"/>
      <c r="HW60" s="145"/>
      <c r="HX60" s="145"/>
      <c r="HY60" s="145"/>
      <c r="HZ60" s="145"/>
      <c r="IA60" s="145"/>
      <c r="IB60" s="145"/>
      <c r="IC60" s="145"/>
      <c r="ID60" s="145"/>
      <c r="IE60" s="145"/>
      <c r="IF60" s="145"/>
      <c r="IG60" s="145"/>
      <c r="IH60" s="145"/>
      <c r="II60" s="145"/>
      <c r="IJ60" s="145"/>
      <c r="IK60" s="145"/>
      <c r="IL60" s="145"/>
      <c r="IM60" s="145"/>
      <c r="IN60" s="145"/>
      <c r="IO60" s="145"/>
      <c r="IP60" s="145"/>
      <c r="IQ60" s="145"/>
      <c r="IR60" s="145"/>
      <c r="IS60" s="145"/>
    </row>
    <row r="61" spans="1:253" s="121" customFormat="1" x14ac:dyDescent="0.2">
      <c r="A61" s="61" t="s">
        <v>572</v>
      </c>
      <c r="B61" s="61">
        <v>1</v>
      </c>
      <c r="C61" s="61" t="s">
        <v>477</v>
      </c>
      <c r="D61" s="176" t="s">
        <v>476</v>
      </c>
      <c r="E61" s="94">
        <v>18.64</v>
      </c>
      <c r="F61" s="50">
        <v>77</v>
      </c>
      <c r="G61" s="50">
        <v>95.92</v>
      </c>
      <c r="H61" s="51">
        <v>2315400</v>
      </c>
      <c r="I61" s="95"/>
      <c r="J61" s="64">
        <f t="shared" si="2"/>
        <v>73.858400000000003</v>
      </c>
      <c r="K61" s="64">
        <v>73.561900000000009</v>
      </c>
      <c r="L61" s="61"/>
      <c r="M61" s="61"/>
      <c r="N61" s="61"/>
      <c r="O61" s="61"/>
      <c r="P61" s="96"/>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row>
    <row r="62" spans="1:253" s="121" customFormat="1" x14ac:dyDescent="0.2">
      <c r="A62" s="74" t="s">
        <v>542</v>
      </c>
      <c r="B62" s="74">
        <v>3</v>
      </c>
      <c r="C62" s="74" t="s">
        <v>26</v>
      </c>
      <c r="D62" s="184" t="s">
        <v>290</v>
      </c>
      <c r="E62" s="106">
        <v>9.3416421598814736</v>
      </c>
      <c r="F62" s="107">
        <v>76</v>
      </c>
      <c r="G62" s="107">
        <v>96.34</v>
      </c>
      <c r="H62" s="108">
        <v>407700</v>
      </c>
      <c r="I62" s="109"/>
      <c r="J62" s="110">
        <f t="shared" si="2"/>
        <v>73.218400000000003</v>
      </c>
      <c r="K62" s="110">
        <v>70.344740000000002</v>
      </c>
      <c r="L62" s="74"/>
      <c r="M62" s="74" t="s">
        <v>112</v>
      </c>
      <c r="N62" s="74"/>
      <c r="O62" s="74"/>
      <c r="P62" s="111"/>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c r="EO62" s="74"/>
      <c r="EP62" s="74"/>
      <c r="EQ62" s="74"/>
      <c r="ER62" s="74"/>
      <c r="ES62" s="74"/>
      <c r="ET62" s="74"/>
      <c r="EU62" s="74"/>
      <c r="EV62" s="74"/>
      <c r="EW62" s="74"/>
      <c r="EX62" s="74"/>
      <c r="EY62" s="74"/>
      <c r="EZ62" s="74"/>
      <c r="FA62" s="74"/>
      <c r="FB62" s="74"/>
      <c r="FC62" s="74"/>
      <c r="FD62" s="74"/>
      <c r="FE62" s="74"/>
      <c r="FF62" s="74"/>
      <c r="FG62" s="74"/>
      <c r="FH62" s="74"/>
      <c r="FI62" s="74"/>
      <c r="FJ62" s="74"/>
      <c r="FK62" s="74"/>
      <c r="FL62" s="74"/>
      <c r="FM62" s="74"/>
      <c r="FN62" s="74"/>
      <c r="FO62" s="74"/>
      <c r="FP62" s="74"/>
      <c r="FQ62" s="74"/>
      <c r="FR62" s="74"/>
      <c r="FS62" s="74"/>
      <c r="FT62" s="74"/>
      <c r="FU62" s="74"/>
      <c r="FV62" s="74"/>
      <c r="FW62" s="74"/>
      <c r="FX62" s="74"/>
      <c r="FY62" s="74"/>
      <c r="FZ62" s="74"/>
      <c r="GA62" s="74"/>
      <c r="GB62" s="74"/>
      <c r="GC62" s="74"/>
      <c r="GD62" s="74"/>
      <c r="GE62" s="74"/>
      <c r="GF62" s="74"/>
      <c r="GG62" s="74"/>
      <c r="GH62" s="74"/>
      <c r="GI62" s="74"/>
      <c r="GJ62" s="74"/>
      <c r="GK62" s="74"/>
      <c r="GL62" s="74"/>
      <c r="GM62" s="74"/>
      <c r="GN62" s="74"/>
      <c r="GO62" s="74"/>
      <c r="GP62" s="74"/>
      <c r="GQ62" s="74"/>
      <c r="GR62" s="74"/>
      <c r="GS62" s="74"/>
      <c r="GT62" s="74"/>
      <c r="GU62" s="74"/>
      <c r="GV62" s="74"/>
      <c r="GW62" s="74"/>
      <c r="GX62" s="74"/>
      <c r="GY62" s="74"/>
      <c r="GZ62" s="74"/>
      <c r="HA62" s="74"/>
      <c r="HB62" s="74"/>
      <c r="HC62" s="74"/>
      <c r="HD62" s="74"/>
      <c r="HE62" s="74"/>
      <c r="HF62" s="74"/>
      <c r="HG62" s="74"/>
      <c r="HH62" s="74"/>
      <c r="HI62" s="74"/>
      <c r="HJ62" s="74"/>
      <c r="HK62" s="74"/>
      <c r="HL62" s="74"/>
      <c r="HM62" s="74"/>
      <c r="HN62" s="74"/>
      <c r="HO62" s="74"/>
      <c r="HP62" s="74"/>
      <c r="HQ62" s="74"/>
      <c r="HR62" s="74"/>
      <c r="HS62" s="74"/>
      <c r="HT62" s="74"/>
      <c r="HU62" s="74"/>
      <c r="HV62" s="74"/>
      <c r="HW62" s="74"/>
      <c r="HX62" s="74"/>
      <c r="HY62" s="74"/>
      <c r="HZ62" s="74"/>
      <c r="IA62" s="74"/>
      <c r="IB62" s="74"/>
      <c r="IC62" s="74"/>
      <c r="ID62" s="74"/>
      <c r="IE62" s="74"/>
      <c r="IF62" s="74"/>
      <c r="IG62" s="74"/>
      <c r="IH62" s="74"/>
      <c r="II62" s="74"/>
      <c r="IJ62" s="74"/>
      <c r="IK62" s="74"/>
      <c r="IL62" s="74"/>
      <c r="IM62" s="74"/>
      <c r="IN62" s="74"/>
      <c r="IO62" s="74"/>
      <c r="IP62" s="74"/>
      <c r="IQ62" s="74"/>
      <c r="IR62" s="74"/>
      <c r="IS62" s="74"/>
    </row>
    <row r="63" spans="1:253" s="74" customFormat="1" x14ac:dyDescent="0.2">
      <c r="A63" s="74" t="s">
        <v>543</v>
      </c>
      <c r="B63" s="74">
        <v>3</v>
      </c>
      <c r="C63" s="74" t="s">
        <v>620</v>
      </c>
      <c r="D63" s="184" t="s">
        <v>619</v>
      </c>
      <c r="E63" s="106">
        <v>23.16086033101525</v>
      </c>
      <c r="F63" s="107">
        <v>76</v>
      </c>
      <c r="G63" s="107">
        <v>96.34</v>
      </c>
      <c r="H63" s="108">
        <v>407700</v>
      </c>
      <c r="I63" s="109"/>
      <c r="J63" s="110">
        <f t="shared" si="2"/>
        <v>73.218400000000003</v>
      </c>
      <c r="K63" s="110">
        <v>53.51</v>
      </c>
      <c r="M63" s="74" t="s">
        <v>406</v>
      </c>
      <c r="P63" s="111"/>
    </row>
    <row r="64" spans="1:253" x14ac:dyDescent="0.2">
      <c r="A64" s="52" t="s">
        <v>573</v>
      </c>
      <c r="B64" s="52">
        <v>2</v>
      </c>
      <c r="C64" s="52" t="s">
        <v>308</v>
      </c>
      <c r="D64" s="180" t="s">
        <v>307</v>
      </c>
      <c r="E64" s="88">
        <v>20.3</v>
      </c>
      <c r="F64" s="89">
        <v>88</v>
      </c>
      <c r="G64" s="89">
        <v>89.69</v>
      </c>
      <c r="H64" s="90"/>
      <c r="I64" s="91"/>
      <c r="J64" s="92">
        <f t="shared" si="2"/>
        <v>78.927199999999999</v>
      </c>
      <c r="K64" s="92">
        <v>78.927199999999999</v>
      </c>
      <c r="L64" s="52"/>
      <c r="M64" s="52"/>
      <c r="N64" s="52"/>
      <c r="O64" s="52"/>
      <c r="P64" s="93"/>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c r="BT64" s="52"/>
      <c r="BU64" s="52"/>
      <c r="BV64" s="52"/>
      <c r="BW64" s="52"/>
      <c r="BX64" s="52"/>
      <c r="BY64" s="52"/>
      <c r="BZ64" s="52"/>
      <c r="CA64" s="52"/>
      <c r="CB64" s="52"/>
      <c r="CC64" s="52"/>
      <c r="CD64" s="52"/>
      <c r="CE64" s="52"/>
      <c r="CF64" s="52"/>
      <c r="CG64" s="52"/>
      <c r="CH64" s="52"/>
      <c r="CI64" s="52"/>
      <c r="CJ64" s="52"/>
      <c r="CK64" s="52"/>
      <c r="CL64" s="52"/>
      <c r="CM64" s="52"/>
      <c r="CN64" s="52"/>
      <c r="CO64" s="52"/>
      <c r="CP64" s="52"/>
      <c r="CQ64" s="52"/>
      <c r="CR64" s="52"/>
      <c r="CS64" s="52"/>
      <c r="CT64" s="52"/>
      <c r="CU64" s="52"/>
      <c r="CV64" s="52"/>
      <c r="CW64" s="52"/>
      <c r="CX64" s="52"/>
      <c r="CY64" s="52"/>
      <c r="CZ64" s="52"/>
      <c r="DA64" s="52"/>
      <c r="DB64" s="52"/>
      <c r="DC64" s="52"/>
      <c r="DD64" s="52"/>
      <c r="DE64" s="52"/>
      <c r="DF64" s="52"/>
      <c r="DG64" s="52"/>
      <c r="DH64" s="52"/>
      <c r="DI64" s="52"/>
      <c r="DJ64" s="52"/>
      <c r="DK64" s="52"/>
      <c r="DL64" s="52"/>
      <c r="DM64" s="52"/>
      <c r="DN64" s="52"/>
      <c r="DO64" s="52"/>
      <c r="DP64" s="52"/>
      <c r="DQ64" s="52"/>
      <c r="DR64" s="52"/>
      <c r="DS64" s="52"/>
      <c r="DT64" s="52"/>
      <c r="DU64" s="52"/>
      <c r="DV64" s="52"/>
      <c r="DW64" s="52"/>
      <c r="DX64" s="52"/>
      <c r="DY64" s="52"/>
      <c r="DZ64" s="52"/>
      <c r="EA64" s="52"/>
      <c r="EB64" s="52"/>
      <c r="EC64" s="52"/>
      <c r="ED64" s="52"/>
      <c r="EE64" s="52"/>
      <c r="EF64" s="52"/>
      <c r="EG64" s="52"/>
      <c r="EH64" s="52"/>
      <c r="EI64" s="52"/>
      <c r="EJ64" s="52"/>
      <c r="EK64" s="52"/>
      <c r="EL64" s="52"/>
      <c r="EM64" s="52"/>
      <c r="EN64" s="52"/>
      <c r="EO64" s="52"/>
      <c r="EP64" s="52"/>
      <c r="EQ64" s="52"/>
      <c r="ER64" s="52"/>
      <c r="ES64" s="52"/>
      <c r="ET64" s="52"/>
      <c r="EU64" s="52"/>
      <c r="EV64" s="52"/>
      <c r="EW64" s="52"/>
      <c r="EX64" s="52"/>
      <c r="EY64" s="52"/>
      <c r="EZ64" s="52"/>
      <c r="FA64" s="52"/>
      <c r="FB64" s="52"/>
      <c r="FC64" s="52"/>
      <c r="FD64" s="52"/>
      <c r="FE64" s="52"/>
      <c r="FF64" s="52"/>
      <c r="FG64" s="52"/>
      <c r="FH64" s="52"/>
      <c r="FI64" s="52"/>
      <c r="FJ64" s="52"/>
      <c r="FK64" s="52"/>
      <c r="FL64" s="52"/>
      <c r="FM64" s="52"/>
      <c r="FN64" s="52"/>
      <c r="FO64" s="52"/>
      <c r="FP64" s="52"/>
      <c r="FQ64" s="52"/>
      <c r="FR64" s="52"/>
      <c r="FS64" s="52"/>
      <c r="FT64" s="52"/>
      <c r="FU64" s="52"/>
      <c r="FV64" s="52"/>
      <c r="FW64" s="52"/>
      <c r="FX64" s="52"/>
      <c r="FY64" s="52"/>
      <c r="FZ64" s="52"/>
      <c r="GA64" s="52"/>
      <c r="GB64" s="52"/>
      <c r="GC64" s="52"/>
      <c r="GD64" s="52"/>
      <c r="GE64" s="52"/>
      <c r="GF64" s="52"/>
      <c r="GG64" s="52"/>
      <c r="GH64" s="52"/>
      <c r="GI64" s="52"/>
      <c r="GJ64" s="52"/>
      <c r="GK64" s="52"/>
      <c r="GL64" s="52"/>
      <c r="GM64" s="52"/>
      <c r="GN64" s="52"/>
      <c r="GO64" s="52"/>
      <c r="GP64" s="52"/>
      <c r="GQ64" s="52"/>
      <c r="GR64" s="52"/>
      <c r="GS64" s="52"/>
      <c r="GT64" s="52"/>
      <c r="GU64" s="52"/>
      <c r="GV64" s="52"/>
      <c r="GW64" s="52"/>
      <c r="GX64" s="52"/>
      <c r="GY64" s="52"/>
      <c r="GZ64" s="52"/>
      <c r="HA64" s="52"/>
      <c r="HB64" s="52"/>
      <c r="HC64" s="52"/>
      <c r="HD64" s="52"/>
      <c r="HE64" s="52"/>
      <c r="HF64" s="52"/>
      <c r="HG64" s="52"/>
      <c r="HH64" s="52"/>
      <c r="HI64" s="52"/>
      <c r="HJ64" s="52"/>
      <c r="HK64" s="52"/>
      <c r="HL64" s="52"/>
      <c r="HM64" s="52"/>
      <c r="HN64" s="52"/>
      <c r="HO64" s="52"/>
      <c r="HP64" s="52"/>
      <c r="HQ64" s="52"/>
      <c r="HR64" s="52"/>
      <c r="HS64" s="52"/>
      <c r="HT64" s="52"/>
      <c r="HU64" s="52"/>
      <c r="HV64" s="52"/>
      <c r="HW64" s="52"/>
      <c r="HX64" s="52"/>
      <c r="HY64" s="52"/>
      <c r="HZ64" s="52"/>
      <c r="IA64" s="52"/>
      <c r="IB64" s="52"/>
      <c r="IC64" s="52"/>
      <c r="ID64" s="52"/>
      <c r="IE64" s="52"/>
      <c r="IF64" s="52"/>
      <c r="IG64" s="52"/>
      <c r="IH64" s="52"/>
      <c r="II64" s="52"/>
      <c r="IJ64" s="52"/>
      <c r="IK64" s="52"/>
      <c r="IL64" s="52"/>
      <c r="IM64" s="52"/>
      <c r="IN64" s="52"/>
      <c r="IO64" s="52"/>
      <c r="IP64" s="52"/>
      <c r="IQ64" s="52"/>
      <c r="IR64" s="52"/>
      <c r="IS64" s="52"/>
    </row>
    <row r="65" spans="1:253" x14ac:dyDescent="0.2">
      <c r="A65" s="52" t="s">
        <v>592</v>
      </c>
      <c r="B65" s="52">
        <v>2</v>
      </c>
      <c r="C65" s="52" t="s">
        <v>54</v>
      </c>
      <c r="D65" s="180" t="s">
        <v>325</v>
      </c>
      <c r="E65" s="88">
        <v>54.981666666666669</v>
      </c>
      <c r="F65" s="89">
        <v>71</v>
      </c>
      <c r="G65" s="89">
        <v>99.64</v>
      </c>
      <c r="H65" s="90">
        <v>18300</v>
      </c>
      <c r="I65" s="91"/>
      <c r="J65" s="92">
        <f t="shared" si="2"/>
        <v>70.744399999999999</v>
      </c>
      <c r="K65" s="92">
        <v>70.305700000000002</v>
      </c>
      <c r="L65" s="52"/>
      <c r="M65" s="52"/>
      <c r="N65" s="52"/>
      <c r="O65" s="52"/>
      <c r="P65" s="93"/>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2"/>
      <c r="BJ65" s="52"/>
      <c r="BK65" s="52"/>
      <c r="BL65" s="52"/>
      <c r="BM65" s="52"/>
      <c r="BN65" s="52"/>
      <c r="BO65" s="52"/>
      <c r="BP65" s="52"/>
      <c r="BQ65" s="52"/>
      <c r="BR65" s="52"/>
      <c r="BS65" s="52"/>
      <c r="BT65" s="52"/>
      <c r="BU65" s="52"/>
      <c r="BV65" s="52"/>
      <c r="BW65" s="52"/>
      <c r="BX65" s="52"/>
      <c r="BY65" s="52"/>
      <c r="BZ65" s="52"/>
      <c r="CA65" s="52"/>
      <c r="CB65" s="52"/>
      <c r="CC65" s="52"/>
      <c r="CD65" s="52"/>
      <c r="CE65" s="52"/>
      <c r="CF65" s="52"/>
      <c r="CG65" s="52"/>
      <c r="CH65" s="52"/>
      <c r="CI65" s="52"/>
      <c r="CJ65" s="52"/>
      <c r="CK65" s="52"/>
      <c r="CL65" s="52"/>
      <c r="CM65" s="52"/>
      <c r="CN65" s="52"/>
      <c r="CO65" s="52"/>
      <c r="CP65" s="52"/>
      <c r="CQ65" s="52"/>
      <c r="CR65" s="52"/>
      <c r="CS65" s="52"/>
      <c r="CT65" s="52"/>
      <c r="CU65" s="52"/>
      <c r="CV65" s="52"/>
      <c r="CW65" s="52"/>
      <c r="CX65" s="52"/>
      <c r="CY65" s="52"/>
      <c r="CZ65" s="52"/>
      <c r="DA65" s="52"/>
      <c r="DB65" s="52"/>
      <c r="DC65" s="52"/>
      <c r="DD65" s="52"/>
      <c r="DE65" s="52"/>
      <c r="DF65" s="52"/>
      <c r="DG65" s="52"/>
      <c r="DH65" s="52"/>
      <c r="DI65" s="52"/>
      <c r="DJ65" s="52"/>
      <c r="DK65" s="52"/>
      <c r="DL65" s="52"/>
      <c r="DM65" s="52"/>
      <c r="DN65" s="52"/>
      <c r="DO65" s="52"/>
      <c r="DP65" s="52"/>
      <c r="DQ65" s="52"/>
      <c r="DR65" s="52"/>
      <c r="DS65" s="52"/>
      <c r="DT65" s="52"/>
      <c r="DU65" s="52"/>
      <c r="DV65" s="52"/>
      <c r="DW65" s="52"/>
      <c r="DX65" s="52"/>
      <c r="DY65" s="52"/>
      <c r="DZ65" s="52"/>
      <c r="EA65" s="52"/>
      <c r="EB65" s="52"/>
      <c r="EC65" s="52"/>
      <c r="ED65" s="52"/>
      <c r="EE65" s="52"/>
      <c r="EF65" s="52"/>
      <c r="EG65" s="52"/>
      <c r="EH65" s="52"/>
      <c r="EI65" s="52"/>
      <c r="EJ65" s="52"/>
      <c r="EK65" s="52"/>
      <c r="EL65" s="52"/>
      <c r="EM65" s="52"/>
      <c r="EN65" s="52"/>
      <c r="EO65" s="52"/>
      <c r="EP65" s="52"/>
      <c r="EQ65" s="52"/>
      <c r="ER65" s="52"/>
      <c r="ES65" s="52"/>
      <c r="ET65" s="52"/>
      <c r="EU65" s="52"/>
      <c r="EV65" s="52"/>
      <c r="EW65" s="52"/>
      <c r="EX65" s="52"/>
      <c r="EY65" s="52"/>
      <c r="EZ65" s="52"/>
      <c r="FA65" s="52"/>
      <c r="FB65" s="52"/>
      <c r="FC65" s="52"/>
      <c r="FD65" s="52"/>
      <c r="FE65" s="52"/>
      <c r="FF65" s="52"/>
      <c r="FG65" s="52"/>
      <c r="FH65" s="52"/>
      <c r="FI65" s="52"/>
      <c r="FJ65" s="52"/>
      <c r="FK65" s="52"/>
      <c r="FL65" s="52"/>
      <c r="FM65" s="52"/>
      <c r="FN65" s="52"/>
      <c r="FO65" s="52"/>
      <c r="FP65" s="52"/>
      <c r="FQ65" s="52"/>
      <c r="FR65" s="52"/>
      <c r="FS65" s="52"/>
      <c r="FT65" s="52"/>
      <c r="FU65" s="52"/>
      <c r="FV65" s="52"/>
      <c r="FW65" s="52"/>
      <c r="FX65" s="52"/>
      <c r="FY65" s="52"/>
      <c r="FZ65" s="52"/>
      <c r="GA65" s="52"/>
      <c r="GB65" s="52"/>
      <c r="GC65" s="52"/>
      <c r="GD65" s="52"/>
      <c r="GE65" s="52"/>
      <c r="GF65" s="52"/>
      <c r="GG65" s="52"/>
      <c r="GH65" s="52"/>
      <c r="GI65" s="52"/>
      <c r="GJ65" s="52"/>
      <c r="GK65" s="52"/>
      <c r="GL65" s="52"/>
      <c r="GM65" s="52"/>
      <c r="GN65" s="52"/>
      <c r="GO65" s="52"/>
      <c r="GP65" s="52"/>
      <c r="GQ65" s="52"/>
      <c r="GR65" s="52"/>
      <c r="GS65" s="52"/>
      <c r="GT65" s="52"/>
      <c r="GU65" s="52"/>
      <c r="GV65" s="52"/>
      <c r="GW65" s="52"/>
      <c r="GX65" s="52"/>
      <c r="GY65" s="52"/>
      <c r="GZ65" s="52"/>
      <c r="HA65" s="52"/>
      <c r="HB65" s="52"/>
      <c r="HC65" s="52"/>
      <c r="HD65" s="52"/>
      <c r="HE65" s="52"/>
      <c r="HF65" s="52"/>
      <c r="HG65" s="52"/>
      <c r="HH65" s="52"/>
      <c r="HI65" s="52"/>
      <c r="HJ65" s="52"/>
      <c r="HK65" s="52"/>
      <c r="HL65" s="52"/>
      <c r="HM65" s="52"/>
      <c r="HN65" s="52"/>
      <c r="HO65" s="52"/>
      <c r="HP65" s="52"/>
      <c r="HQ65" s="52"/>
      <c r="HR65" s="52"/>
      <c r="HS65" s="52"/>
      <c r="HT65" s="52"/>
      <c r="HU65" s="52"/>
      <c r="HV65" s="52"/>
      <c r="HW65" s="52"/>
      <c r="HX65" s="52"/>
      <c r="HY65" s="52"/>
      <c r="HZ65" s="52"/>
      <c r="IA65" s="52"/>
      <c r="IB65" s="52"/>
      <c r="IC65" s="52"/>
      <c r="ID65" s="52"/>
      <c r="IE65" s="52"/>
      <c r="IF65" s="52"/>
      <c r="IG65" s="52"/>
      <c r="IH65" s="52"/>
      <c r="II65" s="52"/>
      <c r="IJ65" s="52"/>
      <c r="IK65" s="52"/>
      <c r="IL65" s="52"/>
      <c r="IM65" s="52"/>
      <c r="IN65" s="52"/>
      <c r="IO65" s="52"/>
      <c r="IP65" s="52"/>
      <c r="IQ65" s="52"/>
      <c r="IR65" s="52"/>
      <c r="IS65" s="52"/>
    </row>
    <row r="66" spans="1:253" s="73" customFormat="1" x14ac:dyDescent="0.2">
      <c r="A66" s="74" t="s">
        <v>536</v>
      </c>
      <c r="B66" s="74">
        <v>3</v>
      </c>
      <c r="C66" s="74" t="s">
        <v>74</v>
      </c>
      <c r="D66" s="184" t="s">
        <v>286</v>
      </c>
      <c r="E66" s="106">
        <v>21.496285714285712</v>
      </c>
      <c r="F66" s="107">
        <v>73</v>
      </c>
      <c r="G66" s="107">
        <v>93.11</v>
      </c>
      <c r="H66" s="108">
        <v>30000</v>
      </c>
      <c r="I66" s="109"/>
      <c r="J66" s="110">
        <f t="shared" si="2"/>
        <v>67.970299999999995</v>
      </c>
      <c r="K66" s="110">
        <v>67.970299999999995</v>
      </c>
      <c r="L66" s="74"/>
      <c r="M66" s="74"/>
      <c r="N66" s="74"/>
      <c r="O66" s="74"/>
      <c r="P66" s="111"/>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X66" s="74"/>
      <c r="FY66" s="74"/>
      <c r="FZ66" s="74"/>
      <c r="GA66" s="74"/>
      <c r="GB66" s="74"/>
      <c r="GC66" s="74"/>
      <c r="GD66" s="74"/>
      <c r="GE66" s="74"/>
      <c r="GF66" s="74"/>
      <c r="GG66" s="74"/>
      <c r="GH66" s="74"/>
      <c r="GI66" s="74"/>
      <c r="GJ66" s="74"/>
      <c r="GK66" s="74"/>
      <c r="GL66" s="74"/>
      <c r="GM66" s="74"/>
      <c r="GN66" s="74"/>
      <c r="GO66" s="74"/>
      <c r="GP66" s="74"/>
      <c r="GQ66" s="74"/>
      <c r="GR66" s="74"/>
      <c r="GS66" s="74"/>
      <c r="GT66" s="74"/>
      <c r="GU66" s="74"/>
      <c r="GV66" s="74"/>
      <c r="GW66" s="74"/>
      <c r="GX66" s="74"/>
      <c r="GY66" s="74"/>
      <c r="GZ66" s="74"/>
      <c r="HA66" s="74"/>
      <c r="HB66" s="74"/>
      <c r="HC66" s="74"/>
      <c r="HD66" s="74"/>
      <c r="HE66" s="74"/>
      <c r="HF66" s="74"/>
      <c r="HG66" s="74"/>
      <c r="HH66" s="74"/>
      <c r="HI66" s="74"/>
      <c r="HJ66" s="74"/>
      <c r="HK66" s="74"/>
      <c r="HL66" s="74"/>
      <c r="HM66" s="74"/>
      <c r="HN66" s="74"/>
      <c r="HO66" s="74"/>
      <c r="HP66" s="74"/>
      <c r="HQ66" s="74"/>
      <c r="HR66" s="74"/>
      <c r="HS66" s="74"/>
      <c r="HT66" s="74"/>
      <c r="HU66" s="74"/>
      <c r="HV66" s="74"/>
      <c r="HW66" s="74"/>
      <c r="HX66" s="74"/>
      <c r="HY66" s="74"/>
      <c r="HZ66" s="74"/>
      <c r="IA66" s="74"/>
      <c r="IB66" s="74"/>
      <c r="IC66" s="74"/>
      <c r="ID66" s="74"/>
      <c r="IE66" s="74"/>
      <c r="IF66" s="74"/>
      <c r="IG66" s="74"/>
      <c r="IH66" s="74"/>
      <c r="II66" s="74"/>
      <c r="IJ66" s="74"/>
      <c r="IK66" s="74"/>
      <c r="IL66" s="74"/>
      <c r="IM66" s="74"/>
      <c r="IN66" s="74"/>
      <c r="IO66" s="74"/>
      <c r="IP66" s="74"/>
      <c r="IQ66" s="74"/>
      <c r="IR66" s="74"/>
      <c r="IS66" s="74"/>
    </row>
    <row r="67" spans="1:253" x14ac:dyDescent="0.2">
      <c r="A67" s="74" t="s">
        <v>608</v>
      </c>
      <c r="B67" s="74">
        <v>3</v>
      </c>
      <c r="C67" s="74" t="s">
        <v>66</v>
      </c>
      <c r="D67" s="184" t="s">
        <v>336</v>
      </c>
      <c r="E67" s="106">
        <v>24.419999999999998</v>
      </c>
      <c r="F67" s="107">
        <v>80</v>
      </c>
      <c r="G67" s="107">
        <v>90.16</v>
      </c>
      <c r="H67" s="108">
        <v>59000</v>
      </c>
      <c r="I67" s="109"/>
      <c r="J67" s="110">
        <f t="shared" si="2"/>
        <v>72.127999999999986</v>
      </c>
      <c r="K67" s="110">
        <v>77.380299999999991</v>
      </c>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4"/>
      <c r="FX67" s="74"/>
      <c r="FY67" s="74"/>
      <c r="FZ67" s="74"/>
      <c r="GA67" s="74"/>
      <c r="GB67" s="74"/>
      <c r="GC67" s="74"/>
      <c r="GD67" s="74"/>
      <c r="GE67" s="74"/>
      <c r="GF67" s="74"/>
      <c r="GG67" s="74"/>
      <c r="GH67" s="74"/>
      <c r="GI67" s="74"/>
      <c r="GJ67" s="74"/>
      <c r="GK67" s="74"/>
      <c r="GL67" s="74"/>
      <c r="GM67" s="74"/>
      <c r="GN67" s="74"/>
      <c r="GO67" s="74"/>
      <c r="GP67" s="74"/>
      <c r="GQ67" s="74"/>
      <c r="GR67" s="74"/>
      <c r="GS67" s="74"/>
      <c r="GT67" s="74"/>
      <c r="GU67" s="74"/>
      <c r="GV67" s="74"/>
      <c r="GW67" s="74"/>
      <c r="GX67" s="74"/>
      <c r="GY67" s="74"/>
      <c r="GZ67" s="74"/>
      <c r="HA67" s="74"/>
      <c r="HB67" s="74"/>
      <c r="HC67" s="74"/>
      <c r="HD67" s="74"/>
      <c r="HE67" s="74"/>
      <c r="HF67" s="74"/>
      <c r="HG67" s="74"/>
      <c r="HH67" s="74"/>
      <c r="HI67" s="74"/>
      <c r="HJ67" s="74"/>
      <c r="HK67" s="74"/>
      <c r="HL67" s="74"/>
      <c r="HM67" s="74"/>
      <c r="HN67" s="74"/>
      <c r="HO67" s="74"/>
      <c r="HP67" s="74"/>
      <c r="HQ67" s="74"/>
      <c r="HR67" s="74"/>
      <c r="HS67" s="74"/>
      <c r="HT67" s="74"/>
      <c r="HU67" s="74"/>
      <c r="HV67" s="74"/>
      <c r="HW67" s="74"/>
      <c r="HX67" s="74"/>
      <c r="HY67" s="74"/>
      <c r="HZ67" s="74"/>
      <c r="IA67" s="74"/>
      <c r="IB67" s="74"/>
      <c r="IC67" s="74"/>
      <c r="ID67" s="74"/>
      <c r="IE67" s="74"/>
      <c r="IF67" s="74"/>
      <c r="IG67" s="74"/>
      <c r="IH67" s="74"/>
      <c r="II67" s="74"/>
      <c r="IJ67" s="74"/>
      <c r="IK67" s="74"/>
      <c r="IL67" s="74"/>
      <c r="IM67" s="74"/>
      <c r="IN67" s="74"/>
      <c r="IO67" s="74"/>
      <c r="IP67" s="74"/>
      <c r="IQ67" s="74"/>
      <c r="IR67" s="74"/>
      <c r="IS67" s="74"/>
    </row>
    <row r="68" spans="1:253" x14ac:dyDescent="0.2">
      <c r="A68" s="52" t="s">
        <v>513</v>
      </c>
      <c r="B68" s="52">
        <v>2</v>
      </c>
      <c r="C68" s="52" t="s">
        <v>434</v>
      </c>
      <c r="D68" s="180" t="s">
        <v>435</v>
      </c>
      <c r="E68" s="88">
        <v>95.1</v>
      </c>
      <c r="F68" s="89">
        <v>97</v>
      </c>
      <c r="G68" s="89">
        <v>99.9</v>
      </c>
      <c r="H68" s="90">
        <v>120000</v>
      </c>
      <c r="I68" s="91"/>
      <c r="J68" s="92">
        <f t="shared" si="2"/>
        <v>96.903000000000006</v>
      </c>
      <c r="K68" s="92">
        <v>96.903000000000006</v>
      </c>
      <c r="L68" s="52"/>
      <c r="M68" s="52"/>
      <c r="N68" s="52"/>
      <c r="O68" s="52"/>
      <c r="P68" s="93"/>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52"/>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52"/>
      <c r="FX68" s="52"/>
      <c r="FY68" s="52"/>
      <c r="FZ68" s="52"/>
      <c r="GA68" s="52"/>
      <c r="GB68" s="52"/>
      <c r="GC68" s="52"/>
      <c r="GD68" s="52"/>
      <c r="GE68" s="52"/>
      <c r="GF68" s="52"/>
      <c r="GG68" s="52"/>
      <c r="GH68" s="52"/>
      <c r="GI68" s="52"/>
      <c r="GJ68" s="52"/>
      <c r="GK68" s="52"/>
      <c r="GL68" s="52"/>
      <c r="GM68" s="52"/>
      <c r="GN68" s="52"/>
      <c r="GO68" s="52"/>
      <c r="GP68" s="52"/>
      <c r="GQ68" s="52"/>
      <c r="GR68" s="52"/>
      <c r="GS68" s="52"/>
      <c r="GT68" s="52"/>
      <c r="GU68" s="52"/>
      <c r="GV68" s="52"/>
      <c r="GW68" s="52"/>
      <c r="GX68" s="52"/>
      <c r="GY68" s="52"/>
      <c r="GZ68" s="52"/>
      <c r="HA68" s="52"/>
      <c r="HB68" s="52"/>
      <c r="HC68" s="52"/>
      <c r="HD68" s="52"/>
      <c r="HE68" s="52"/>
      <c r="HF68" s="52"/>
      <c r="HG68" s="52"/>
      <c r="HH68" s="52"/>
      <c r="HI68" s="52"/>
      <c r="HJ68" s="52"/>
      <c r="HK68" s="52"/>
      <c r="HL68" s="52"/>
      <c r="HM68" s="52"/>
      <c r="HN68" s="52"/>
      <c r="HO68" s="52"/>
      <c r="HP68" s="52"/>
      <c r="HQ68" s="52"/>
      <c r="HR68" s="52"/>
      <c r="HS68" s="52"/>
      <c r="HT68" s="52"/>
      <c r="HU68" s="52"/>
      <c r="HV68" s="52"/>
      <c r="HW68" s="52"/>
      <c r="HX68" s="52"/>
      <c r="HY68" s="52"/>
      <c r="HZ68" s="52"/>
      <c r="IA68" s="52"/>
      <c r="IB68" s="52"/>
      <c r="IC68" s="52"/>
      <c r="ID68" s="52"/>
      <c r="IE68" s="52"/>
      <c r="IF68" s="52"/>
      <c r="IG68" s="52"/>
      <c r="IH68" s="52"/>
      <c r="II68" s="52"/>
      <c r="IJ68" s="52"/>
      <c r="IK68" s="52"/>
      <c r="IL68" s="52"/>
      <c r="IM68" s="52"/>
      <c r="IN68" s="52"/>
      <c r="IO68" s="52"/>
      <c r="IP68" s="52"/>
      <c r="IQ68" s="52"/>
      <c r="IR68" s="52"/>
      <c r="IS68" s="52"/>
    </row>
    <row r="69" spans="1:253" s="52" customFormat="1" x14ac:dyDescent="0.2">
      <c r="A69" s="52" t="s">
        <v>530</v>
      </c>
      <c r="B69" s="52">
        <v>2</v>
      </c>
      <c r="C69" s="52" t="s">
        <v>22</v>
      </c>
      <c r="D69" s="180" t="s">
        <v>284</v>
      </c>
      <c r="E69" s="88">
        <v>5.5324007851625296</v>
      </c>
      <c r="F69" s="89">
        <v>97</v>
      </c>
      <c r="G69" s="89">
        <v>99.52</v>
      </c>
      <c r="H69" s="90">
        <v>145000</v>
      </c>
      <c r="I69" s="91"/>
      <c r="J69" s="92">
        <f t="shared" si="2"/>
        <v>96.534400000000005</v>
      </c>
      <c r="K69" s="92">
        <v>86.0672</v>
      </c>
      <c r="M69" s="52" t="s">
        <v>141</v>
      </c>
      <c r="P69" s="93"/>
    </row>
    <row r="70" spans="1:253" x14ac:dyDescent="0.2">
      <c r="A70" s="61" t="s">
        <v>102</v>
      </c>
      <c r="B70" s="61">
        <v>1</v>
      </c>
      <c r="C70" s="61" t="s">
        <v>103</v>
      </c>
      <c r="D70" s="176" t="s">
        <v>303</v>
      </c>
      <c r="E70" s="94">
        <v>26.418763172247928</v>
      </c>
      <c r="F70" s="50">
        <v>93</v>
      </c>
      <c r="G70" s="50">
        <v>96.89</v>
      </c>
      <c r="H70" s="51">
        <v>890000</v>
      </c>
      <c r="J70" s="64">
        <f t="shared" ref="J70:J103" si="5">G70*F70/100</f>
        <v>90.107700000000008</v>
      </c>
      <c r="K70" s="64">
        <v>90.107700000000008</v>
      </c>
      <c r="P70" s="96"/>
    </row>
    <row r="71" spans="1:253" s="73" customFormat="1" x14ac:dyDescent="0.2">
      <c r="A71" s="61" t="s">
        <v>185</v>
      </c>
      <c r="B71" s="61">
        <v>1</v>
      </c>
      <c r="C71" s="61" t="s">
        <v>475</v>
      </c>
      <c r="D71" s="176" t="s">
        <v>474</v>
      </c>
      <c r="E71" s="94">
        <v>20.093526875738824</v>
      </c>
      <c r="F71" s="50">
        <v>88</v>
      </c>
      <c r="G71" s="50">
        <v>99.61</v>
      </c>
      <c r="H71" s="51">
        <v>115000</v>
      </c>
      <c r="I71" s="95"/>
      <c r="J71" s="64">
        <f t="shared" si="5"/>
        <v>87.656800000000004</v>
      </c>
      <c r="K71" s="64">
        <v>81.377600000000001</v>
      </c>
      <c r="L71" s="61"/>
      <c r="M71" s="61"/>
      <c r="N71" s="61"/>
      <c r="O71" s="61"/>
      <c r="P71" s="96"/>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row>
    <row r="72" spans="1:253" x14ac:dyDescent="0.2">
      <c r="A72" s="61" t="s">
        <v>531</v>
      </c>
      <c r="B72" s="61">
        <v>1</v>
      </c>
      <c r="C72" s="61" t="s">
        <v>461</v>
      </c>
      <c r="D72" s="176" t="s">
        <v>462</v>
      </c>
      <c r="E72" s="94">
        <v>85</v>
      </c>
      <c r="F72" s="50">
        <v>95</v>
      </c>
      <c r="G72" s="50">
        <v>86.24</v>
      </c>
      <c r="H72" s="51">
        <v>150000</v>
      </c>
      <c r="J72" s="64">
        <f t="shared" si="5"/>
        <v>81.927999999999997</v>
      </c>
      <c r="K72" s="64">
        <v>82</v>
      </c>
      <c r="P72" s="96"/>
    </row>
    <row r="73" spans="1:253" s="74" customFormat="1" x14ac:dyDescent="0.2">
      <c r="A73" s="61" t="s">
        <v>549</v>
      </c>
      <c r="B73" s="61">
        <v>1</v>
      </c>
      <c r="C73" s="61" t="s">
        <v>468</v>
      </c>
      <c r="D73" s="176" t="s">
        <v>469</v>
      </c>
      <c r="E73" s="94">
        <v>3.58</v>
      </c>
      <c r="F73" s="50">
        <v>94</v>
      </c>
      <c r="G73" s="50">
        <v>99.89</v>
      </c>
      <c r="H73" s="51">
        <v>181000</v>
      </c>
      <c r="I73" s="95"/>
      <c r="J73" s="64">
        <f t="shared" si="5"/>
        <v>93.896599999999992</v>
      </c>
      <c r="K73" s="64">
        <v>90.322799999999987</v>
      </c>
      <c r="L73" s="61"/>
      <c r="M73" s="61" t="s">
        <v>174</v>
      </c>
      <c r="N73" s="61"/>
      <c r="O73" s="61"/>
      <c r="P73" s="96"/>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row>
    <row r="74" spans="1:253" x14ac:dyDescent="0.2">
      <c r="A74" s="150" t="s">
        <v>556</v>
      </c>
      <c r="B74" s="61">
        <v>1</v>
      </c>
      <c r="C74" s="61" t="s">
        <v>402</v>
      </c>
      <c r="D74" s="185" t="s">
        <v>403</v>
      </c>
      <c r="E74" s="151">
        <v>25.3</v>
      </c>
      <c r="F74" s="50">
        <v>73</v>
      </c>
      <c r="G74" s="50">
        <v>94</v>
      </c>
      <c r="H74" s="51">
        <v>225000</v>
      </c>
      <c r="J74" s="64">
        <f t="shared" si="5"/>
        <v>68.62</v>
      </c>
      <c r="K74" s="64">
        <v>68.819999999999993</v>
      </c>
      <c r="P74" s="96"/>
    </row>
    <row r="75" spans="1:253" x14ac:dyDescent="0.2">
      <c r="A75" s="61" t="s">
        <v>188</v>
      </c>
      <c r="B75" s="61">
        <v>1</v>
      </c>
      <c r="C75" s="61" t="s">
        <v>39</v>
      </c>
      <c r="D75" s="176" t="s">
        <v>305</v>
      </c>
      <c r="E75" s="62">
        <v>3.4136947858461992</v>
      </c>
      <c r="F75" s="50">
        <v>93</v>
      </c>
      <c r="G75" s="50">
        <v>93.45</v>
      </c>
      <c r="H75" s="51">
        <v>654000</v>
      </c>
      <c r="J75" s="64">
        <f t="shared" si="5"/>
        <v>86.908500000000004</v>
      </c>
      <c r="K75" s="64">
        <v>83.895299999999992</v>
      </c>
      <c r="M75" s="61" t="s">
        <v>187</v>
      </c>
      <c r="P75" s="96"/>
    </row>
    <row r="76" spans="1:253" x14ac:dyDescent="0.2">
      <c r="A76" s="121" t="s">
        <v>539</v>
      </c>
      <c r="B76" s="121">
        <v>2</v>
      </c>
      <c r="C76" s="121" t="s">
        <v>395</v>
      </c>
      <c r="D76" s="189" t="s">
        <v>396</v>
      </c>
      <c r="E76" s="122">
        <v>43.7</v>
      </c>
      <c r="F76" s="123">
        <v>78</v>
      </c>
      <c r="G76" s="123">
        <v>88.54</v>
      </c>
      <c r="H76" s="124">
        <v>500000</v>
      </c>
      <c r="I76" s="146"/>
      <c r="J76" s="142">
        <f t="shared" si="5"/>
        <v>69.061200000000014</v>
      </c>
      <c r="K76" s="142">
        <v>69.05</v>
      </c>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row>
    <row r="77" spans="1:253" s="52" customFormat="1" x14ac:dyDescent="0.2">
      <c r="A77" s="121" t="s">
        <v>541</v>
      </c>
      <c r="B77" s="52">
        <v>2</v>
      </c>
      <c r="C77" s="52" t="s">
        <v>94</v>
      </c>
      <c r="D77" s="180" t="s">
        <v>289</v>
      </c>
      <c r="E77" s="88">
        <v>44.043709508881932</v>
      </c>
      <c r="F77" s="89">
        <v>86</v>
      </c>
      <c r="G77" s="89">
        <v>93.83</v>
      </c>
      <c r="H77" s="90">
        <v>600000</v>
      </c>
      <c r="I77" s="91"/>
      <c r="J77" s="92">
        <f t="shared" si="5"/>
        <v>80.693799999999996</v>
      </c>
      <c r="K77" s="92">
        <v>80.693799999999996</v>
      </c>
    </row>
    <row r="78" spans="1:253" x14ac:dyDescent="0.2">
      <c r="A78" s="52" t="s">
        <v>569</v>
      </c>
      <c r="B78" s="52">
        <v>2</v>
      </c>
      <c r="C78" s="52" t="s">
        <v>621</v>
      </c>
      <c r="D78" s="180" t="s">
        <v>306</v>
      </c>
      <c r="E78" s="88">
        <v>29.808137593942028</v>
      </c>
      <c r="F78" s="89">
        <v>82</v>
      </c>
      <c r="G78" s="89">
        <v>98.95</v>
      </c>
      <c r="H78" s="90">
        <v>610000</v>
      </c>
      <c r="I78" s="91"/>
      <c r="J78" s="92">
        <f t="shared" si="5"/>
        <v>81.13900000000001</v>
      </c>
      <c r="K78" s="92">
        <v>80.191566666666674</v>
      </c>
      <c r="L78" s="52"/>
      <c r="M78" s="52"/>
      <c r="N78" s="52"/>
      <c r="O78" s="52"/>
      <c r="P78" s="93"/>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52"/>
      <c r="FX78" s="52"/>
      <c r="FY78" s="52"/>
      <c r="FZ78" s="52"/>
      <c r="GA78" s="52"/>
      <c r="GB78" s="52"/>
      <c r="GC78" s="52"/>
      <c r="GD78" s="52"/>
      <c r="GE78" s="52"/>
      <c r="GF78" s="52"/>
      <c r="GG78" s="52"/>
      <c r="GH78" s="52"/>
      <c r="GI78" s="52"/>
      <c r="GJ78" s="52"/>
      <c r="GK78" s="52"/>
      <c r="GL78" s="52"/>
      <c r="GM78" s="52"/>
      <c r="GN78" s="52"/>
      <c r="GO78" s="52"/>
      <c r="GP78" s="52"/>
      <c r="GQ78" s="52"/>
      <c r="GR78" s="52"/>
      <c r="GS78" s="52"/>
      <c r="GT78" s="52"/>
      <c r="GU78" s="52"/>
      <c r="GV78" s="52"/>
      <c r="GW78" s="52"/>
      <c r="GX78" s="52"/>
      <c r="GY78" s="52"/>
      <c r="GZ78" s="52"/>
      <c r="HA78" s="52"/>
      <c r="HB78" s="52"/>
      <c r="HC78" s="52"/>
      <c r="HD78" s="52"/>
      <c r="HE78" s="52"/>
      <c r="HF78" s="52"/>
      <c r="HG78" s="52"/>
      <c r="HH78" s="52"/>
      <c r="HI78" s="52"/>
      <c r="HJ78" s="52"/>
      <c r="HK78" s="52"/>
      <c r="HL78" s="52"/>
      <c r="HM78" s="52"/>
      <c r="HN78" s="52"/>
      <c r="HO78" s="52"/>
      <c r="HP78" s="52"/>
      <c r="HQ78" s="52"/>
      <c r="HR78" s="52"/>
      <c r="HS78" s="52"/>
      <c r="HT78" s="52"/>
      <c r="HU78" s="52"/>
      <c r="HV78" s="52"/>
      <c r="HW78" s="52"/>
      <c r="HX78" s="52"/>
      <c r="HY78" s="52"/>
      <c r="HZ78" s="52"/>
      <c r="IA78" s="52"/>
      <c r="IB78" s="52"/>
      <c r="IC78" s="52"/>
      <c r="ID78" s="52"/>
      <c r="IE78" s="52"/>
      <c r="IF78" s="52"/>
      <c r="IG78" s="52"/>
      <c r="IH78" s="52"/>
      <c r="II78" s="52"/>
      <c r="IJ78" s="52"/>
      <c r="IK78" s="52"/>
      <c r="IL78" s="52"/>
      <c r="IM78" s="52"/>
      <c r="IN78" s="52"/>
      <c r="IO78" s="52"/>
      <c r="IP78" s="52"/>
      <c r="IQ78" s="52"/>
      <c r="IR78" s="52"/>
      <c r="IS78" s="52"/>
    </row>
    <row r="79" spans="1:253" x14ac:dyDescent="0.2">
      <c r="A79" s="52" t="s">
        <v>578</v>
      </c>
      <c r="B79" s="52">
        <v>2</v>
      </c>
      <c r="C79" s="52" t="s">
        <v>40</v>
      </c>
      <c r="D79" s="180" t="s">
        <v>311</v>
      </c>
      <c r="E79" s="88">
        <v>21.632655436002576</v>
      </c>
      <c r="F79" s="89">
        <v>90</v>
      </c>
      <c r="G79" s="89">
        <v>94.44</v>
      </c>
      <c r="H79" s="90">
        <v>592000</v>
      </c>
      <c r="I79" s="91"/>
      <c r="J79" s="92">
        <f t="shared" si="5"/>
        <v>84.996000000000009</v>
      </c>
      <c r="K79" s="92">
        <v>88.402344444444438</v>
      </c>
      <c r="L79" s="52"/>
      <c r="M79" s="52" t="s">
        <v>192</v>
      </c>
      <c r="N79" s="52"/>
      <c r="O79" s="52"/>
      <c r="P79" s="93"/>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52"/>
      <c r="BM79" s="52"/>
      <c r="BN79" s="52"/>
      <c r="BO79" s="52"/>
      <c r="BP79" s="52"/>
      <c r="BQ79" s="52"/>
      <c r="BR79" s="52"/>
      <c r="BS79" s="52"/>
      <c r="BT79" s="52"/>
      <c r="BU79" s="52"/>
      <c r="BV79" s="52"/>
      <c r="BW79" s="52"/>
      <c r="BX79" s="52"/>
      <c r="BY79" s="52"/>
      <c r="BZ79" s="52"/>
      <c r="CA79" s="52"/>
      <c r="CB79" s="52"/>
      <c r="CC79" s="52"/>
      <c r="CD79" s="52"/>
      <c r="CE79" s="52"/>
      <c r="CF79" s="52"/>
      <c r="CG79" s="52"/>
      <c r="CH79" s="52"/>
      <c r="CI79" s="52"/>
      <c r="CJ79" s="52"/>
      <c r="CK79" s="52"/>
      <c r="CL79" s="52"/>
      <c r="CM79" s="52"/>
      <c r="CN79" s="52"/>
      <c r="CO79" s="52"/>
      <c r="CP79" s="52"/>
      <c r="CQ79" s="52"/>
      <c r="CR79" s="52"/>
      <c r="CS79" s="52"/>
      <c r="CT79" s="52"/>
      <c r="CU79" s="52"/>
      <c r="CV79" s="52"/>
      <c r="CW79" s="52"/>
      <c r="CX79" s="52"/>
      <c r="CY79" s="52"/>
      <c r="CZ79" s="52"/>
      <c r="DA79" s="52"/>
      <c r="DB79" s="52"/>
      <c r="DC79" s="52"/>
      <c r="DD79" s="52"/>
      <c r="DE79" s="52"/>
      <c r="DF79" s="52"/>
      <c r="DG79" s="52"/>
      <c r="DH79" s="52"/>
      <c r="DI79" s="52"/>
      <c r="DJ79" s="52"/>
      <c r="DK79" s="52"/>
      <c r="DL79" s="52"/>
      <c r="DM79" s="52"/>
      <c r="DN79" s="52"/>
      <c r="DO79" s="52"/>
      <c r="DP79" s="52"/>
      <c r="DQ79" s="52"/>
      <c r="DR79" s="52"/>
      <c r="DS79" s="52"/>
      <c r="DT79" s="52"/>
      <c r="DU79" s="52"/>
      <c r="DV79" s="52"/>
      <c r="DW79" s="52"/>
      <c r="DX79" s="52"/>
      <c r="DY79" s="52"/>
      <c r="DZ79" s="52"/>
      <c r="EA79" s="52"/>
      <c r="EB79" s="52"/>
      <c r="EC79" s="52"/>
      <c r="ED79" s="52"/>
      <c r="EE79" s="52"/>
      <c r="EF79" s="52"/>
      <c r="EG79" s="52"/>
      <c r="EH79" s="52"/>
      <c r="EI79" s="52"/>
      <c r="EJ79" s="52"/>
      <c r="EK79" s="52"/>
      <c r="EL79" s="52"/>
      <c r="EM79" s="52"/>
      <c r="EN79" s="52"/>
      <c r="EO79" s="52"/>
      <c r="EP79" s="52"/>
      <c r="EQ79" s="52"/>
      <c r="ER79" s="52"/>
      <c r="ES79" s="52"/>
      <c r="ET79" s="52"/>
      <c r="EU79" s="52"/>
      <c r="EV79" s="52"/>
      <c r="EW79" s="52"/>
      <c r="EX79" s="52"/>
      <c r="EY79" s="52"/>
      <c r="EZ79" s="52"/>
      <c r="FA79" s="52"/>
      <c r="FB79" s="52"/>
      <c r="FC79" s="52"/>
      <c r="FD79" s="52"/>
      <c r="FE79" s="52"/>
      <c r="FF79" s="52"/>
      <c r="FG79" s="52"/>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c r="IN79" s="52"/>
      <c r="IO79" s="52"/>
      <c r="IP79" s="52"/>
      <c r="IQ79" s="52"/>
      <c r="IR79" s="52"/>
      <c r="IS79" s="52"/>
    </row>
    <row r="80" spans="1:253" x14ac:dyDescent="0.2">
      <c r="A80" s="52" t="s">
        <v>606</v>
      </c>
      <c r="B80" s="52">
        <v>2</v>
      </c>
      <c r="C80" s="52" t="s">
        <v>421</v>
      </c>
      <c r="D80" s="180" t="s">
        <v>422</v>
      </c>
      <c r="E80" s="88">
        <v>46.168839427662959</v>
      </c>
      <c r="F80" s="89">
        <v>92</v>
      </c>
      <c r="G80" s="89">
        <v>26</v>
      </c>
      <c r="H80" s="90">
        <v>300000</v>
      </c>
      <c r="I80" s="91"/>
      <c r="J80" s="92">
        <f t="shared" si="5"/>
        <v>23.92</v>
      </c>
      <c r="K80" s="92">
        <v>76.667666666666676</v>
      </c>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c r="DD80" s="52"/>
      <c r="DE80" s="52"/>
      <c r="DF80" s="52"/>
      <c r="DG80" s="52"/>
      <c r="DH80" s="52"/>
      <c r="DI80" s="52"/>
      <c r="DJ80" s="52"/>
      <c r="DK80" s="52"/>
      <c r="DL80" s="52"/>
      <c r="DM80" s="52"/>
      <c r="DN80" s="52"/>
      <c r="DO80" s="52"/>
      <c r="DP80" s="52"/>
      <c r="DQ80" s="52"/>
      <c r="DR80" s="52"/>
      <c r="DS80" s="52"/>
      <c r="DT80" s="52"/>
      <c r="DU80" s="52"/>
      <c r="DV80" s="52"/>
      <c r="DW80" s="52"/>
      <c r="DX80" s="52"/>
      <c r="DY80" s="52"/>
      <c r="DZ80" s="52"/>
      <c r="EA80" s="52"/>
      <c r="EB80" s="52"/>
      <c r="EC80" s="52"/>
      <c r="ED80" s="52"/>
      <c r="EE80" s="52"/>
      <c r="EF80" s="52"/>
      <c r="EG80" s="52"/>
      <c r="EH80" s="52"/>
      <c r="EI80" s="52"/>
      <c r="EJ80" s="52"/>
      <c r="EK80" s="52"/>
      <c r="EL80" s="52"/>
      <c r="EM80" s="52"/>
      <c r="EN80" s="52"/>
      <c r="EO80" s="52"/>
      <c r="EP80" s="52"/>
      <c r="EQ80" s="52"/>
      <c r="ER80" s="52"/>
      <c r="ES80" s="52"/>
      <c r="ET80" s="52"/>
      <c r="EU80" s="52"/>
      <c r="EV80" s="52"/>
      <c r="EW80" s="52"/>
      <c r="EX80" s="52"/>
      <c r="EY80" s="52"/>
      <c r="EZ80" s="52"/>
      <c r="FA80" s="52"/>
      <c r="FB80" s="52"/>
      <c r="FC80" s="52"/>
      <c r="FD80" s="52"/>
      <c r="FE80" s="52"/>
      <c r="FF80" s="52"/>
      <c r="FG80" s="52"/>
      <c r="FH80" s="52"/>
      <c r="FI80" s="52"/>
      <c r="FJ80" s="52"/>
      <c r="FK80" s="52"/>
      <c r="FL80" s="52"/>
      <c r="FM80" s="52"/>
      <c r="FN80" s="52"/>
      <c r="FO80" s="52"/>
      <c r="FP80" s="52"/>
      <c r="FQ80" s="52"/>
      <c r="FR80" s="52"/>
      <c r="FS80" s="52"/>
      <c r="FT80" s="52"/>
      <c r="FU80" s="52"/>
      <c r="FV80" s="52"/>
      <c r="FW80" s="52"/>
      <c r="FX80" s="52"/>
      <c r="FY80" s="52"/>
      <c r="FZ80" s="52"/>
      <c r="GA80" s="52"/>
      <c r="GB80" s="52"/>
      <c r="GC80" s="52"/>
      <c r="GD80" s="52"/>
      <c r="GE80" s="52"/>
      <c r="GF80" s="52"/>
      <c r="GG80" s="52"/>
      <c r="GH80" s="52"/>
      <c r="GI80" s="52"/>
      <c r="GJ80" s="52"/>
      <c r="GK80" s="52"/>
      <c r="GL80" s="52"/>
      <c r="GM80" s="52"/>
      <c r="GN80" s="52"/>
      <c r="GO80" s="52"/>
      <c r="GP80" s="52"/>
      <c r="GQ80" s="52"/>
      <c r="GR80" s="52"/>
      <c r="GS80" s="52"/>
      <c r="GT80" s="52"/>
      <c r="GU80" s="52"/>
      <c r="GV80" s="52"/>
      <c r="GW80" s="52"/>
      <c r="GX80" s="52"/>
      <c r="GY80" s="52"/>
      <c r="GZ80" s="52"/>
      <c r="HA80" s="52"/>
      <c r="HB80" s="52"/>
      <c r="HC80" s="52"/>
      <c r="HD80" s="52"/>
      <c r="HE80" s="52"/>
      <c r="HF80" s="52"/>
      <c r="HG80" s="52"/>
      <c r="HH80" s="52"/>
      <c r="HI80" s="52"/>
      <c r="HJ80" s="52"/>
      <c r="HK80" s="52"/>
      <c r="HL80" s="52"/>
      <c r="HM80" s="52"/>
      <c r="HN80" s="52"/>
      <c r="HO80" s="52"/>
      <c r="HP80" s="52"/>
      <c r="HQ80" s="52"/>
      <c r="HR80" s="52"/>
      <c r="HS80" s="52"/>
      <c r="HT80" s="52"/>
      <c r="HU80" s="52"/>
      <c r="HV80" s="52"/>
      <c r="HW80" s="52"/>
      <c r="HX80" s="52"/>
      <c r="HY80" s="52"/>
      <c r="HZ80" s="52"/>
      <c r="IA80" s="52"/>
      <c r="IB80" s="52"/>
      <c r="IC80" s="52"/>
      <c r="ID80" s="52"/>
      <c r="IE80" s="52"/>
      <c r="IF80" s="52"/>
      <c r="IG80" s="52"/>
      <c r="IH80" s="52"/>
      <c r="II80" s="52"/>
      <c r="IJ80" s="52"/>
      <c r="IK80" s="52"/>
      <c r="IL80" s="52"/>
      <c r="IM80" s="52"/>
      <c r="IN80" s="52"/>
      <c r="IO80" s="52"/>
      <c r="IP80" s="52"/>
      <c r="IQ80" s="52"/>
      <c r="IR80" s="52"/>
      <c r="IS80" s="52"/>
    </row>
    <row r="81" spans="1:253" s="52" customFormat="1" x14ac:dyDescent="0.2">
      <c r="A81" s="74" t="s">
        <v>558</v>
      </c>
      <c r="B81" s="74">
        <v>3</v>
      </c>
      <c r="C81" s="74" t="s">
        <v>31</v>
      </c>
      <c r="D81" s="184" t="s">
        <v>297</v>
      </c>
      <c r="E81" s="106">
        <v>8.7200000000000006</v>
      </c>
      <c r="F81" s="168">
        <v>70</v>
      </c>
      <c r="G81" s="107">
        <v>41.29</v>
      </c>
      <c r="H81" s="108">
        <v>782000</v>
      </c>
      <c r="I81" s="109"/>
      <c r="J81" s="74">
        <f t="shared" si="5"/>
        <v>28.902999999999999</v>
      </c>
      <c r="K81" s="74">
        <v>20</v>
      </c>
      <c r="L81" s="74"/>
      <c r="M81" s="74"/>
      <c r="N81" s="74"/>
      <c r="O81" s="74"/>
      <c r="P81" s="111"/>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c r="DZ81" s="74"/>
      <c r="EA81" s="74"/>
      <c r="EB81" s="74"/>
      <c r="EC81" s="74"/>
      <c r="ED81" s="74"/>
      <c r="EE81" s="74"/>
      <c r="EF81" s="74"/>
      <c r="EG81" s="74"/>
      <c r="EH81" s="74"/>
      <c r="EI81" s="74"/>
      <c r="EJ81" s="74"/>
      <c r="EK81" s="74"/>
      <c r="EL81" s="74"/>
      <c r="EM81" s="74"/>
      <c r="EN81" s="74"/>
      <c r="EO81" s="74"/>
      <c r="EP81" s="74"/>
      <c r="EQ81" s="74"/>
      <c r="ER81" s="74"/>
      <c r="ES81" s="74"/>
      <c r="ET81" s="74"/>
      <c r="EU81" s="74"/>
      <c r="EV81" s="74"/>
      <c r="EW81" s="74"/>
      <c r="EX81" s="74"/>
      <c r="EY81" s="74"/>
      <c r="EZ81" s="74"/>
      <c r="FA81" s="74"/>
      <c r="FB81" s="74"/>
      <c r="FC81" s="74"/>
      <c r="FD81" s="74"/>
      <c r="FE81" s="74"/>
      <c r="FF81" s="74"/>
      <c r="FG81" s="74"/>
      <c r="FH81" s="74"/>
      <c r="FI81" s="74"/>
      <c r="FJ81" s="74"/>
      <c r="FK81" s="74"/>
      <c r="FL81" s="74"/>
      <c r="FM81" s="74"/>
      <c r="FN81" s="74"/>
      <c r="FO81" s="74"/>
      <c r="FP81" s="74"/>
      <c r="FQ81" s="74"/>
      <c r="FR81" s="74"/>
      <c r="FS81" s="74"/>
      <c r="FT81" s="74"/>
      <c r="FU81" s="74"/>
      <c r="FV81" s="74"/>
      <c r="FW81" s="74"/>
      <c r="FX81" s="74"/>
      <c r="FY81" s="74"/>
      <c r="FZ81" s="74"/>
      <c r="GA81" s="74"/>
      <c r="GB81" s="74"/>
      <c r="GC81" s="74"/>
      <c r="GD81" s="74"/>
      <c r="GE81" s="74"/>
      <c r="GF81" s="74"/>
      <c r="GG81" s="74"/>
      <c r="GH81" s="74"/>
      <c r="GI81" s="74"/>
      <c r="GJ81" s="74"/>
      <c r="GK81" s="74"/>
      <c r="GL81" s="74"/>
      <c r="GM81" s="74"/>
      <c r="GN81" s="74"/>
      <c r="GO81" s="74"/>
      <c r="GP81" s="74"/>
      <c r="GQ81" s="74"/>
      <c r="GR81" s="74"/>
      <c r="GS81" s="74"/>
      <c r="GT81" s="74"/>
      <c r="GU81" s="74"/>
      <c r="GV81" s="74"/>
      <c r="GW81" s="74"/>
      <c r="GX81" s="74"/>
      <c r="GY81" s="74"/>
      <c r="GZ81" s="74"/>
      <c r="HA81" s="74"/>
      <c r="HB81" s="74"/>
      <c r="HC81" s="74"/>
      <c r="HD81" s="74"/>
      <c r="HE81" s="74"/>
      <c r="HF81" s="74"/>
      <c r="HG81" s="74"/>
      <c r="HH81" s="74"/>
      <c r="HI81" s="74"/>
      <c r="HJ81" s="74"/>
      <c r="HK81" s="74"/>
      <c r="HL81" s="74"/>
      <c r="HM81" s="74"/>
      <c r="HN81" s="74"/>
      <c r="HO81" s="74"/>
      <c r="HP81" s="74"/>
      <c r="HQ81" s="74"/>
      <c r="HR81" s="74"/>
      <c r="HS81" s="74"/>
      <c r="HT81" s="74"/>
      <c r="HU81" s="74"/>
      <c r="HV81" s="74"/>
      <c r="HW81" s="74"/>
      <c r="HX81" s="74"/>
      <c r="HY81" s="74"/>
      <c r="HZ81" s="74"/>
      <c r="IA81" s="74"/>
      <c r="IB81" s="74"/>
      <c r="IC81" s="74"/>
      <c r="ID81" s="74"/>
      <c r="IE81" s="74"/>
      <c r="IF81" s="74"/>
      <c r="IG81" s="74"/>
      <c r="IH81" s="74"/>
      <c r="II81" s="74"/>
      <c r="IJ81" s="74"/>
      <c r="IK81" s="74"/>
      <c r="IL81" s="74"/>
      <c r="IM81" s="74"/>
      <c r="IN81" s="74"/>
      <c r="IO81" s="74"/>
      <c r="IP81" s="74"/>
      <c r="IQ81" s="74"/>
      <c r="IR81" s="74"/>
      <c r="IS81" s="74"/>
    </row>
    <row r="82" spans="1:253" x14ac:dyDescent="0.2">
      <c r="A82" s="74" t="s">
        <v>613</v>
      </c>
      <c r="B82" s="74">
        <v>3</v>
      </c>
      <c r="C82" s="74" t="s">
        <v>70</v>
      </c>
      <c r="D82" s="184" t="s">
        <v>339</v>
      </c>
      <c r="E82" s="106">
        <v>14.611566579634465</v>
      </c>
      <c r="F82" s="107">
        <v>70</v>
      </c>
      <c r="G82" s="107">
        <v>42.8</v>
      </c>
      <c r="H82" s="108">
        <v>400000</v>
      </c>
      <c r="I82" s="109"/>
      <c r="J82" s="110">
        <f t="shared" si="5"/>
        <v>29.96</v>
      </c>
      <c r="K82" s="110">
        <v>29.96</v>
      </c>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c r="DZ82" s="74"/>
      <c r="EA82" s="74"/>
      <c r="EB82" s="74"/>
      <c r="EC82" s="74"/>
      <c r="ED82" s="74"/>
      <c r="EE82" s="74"/>
      <c r="EF82" s="74"/>
      <c r="EG82" s="74"/>
      <c r="EH82" s="74"/>
      <c r="EI82" s="74"/>
      <c r="EJ82" s="74"/>
      <c r="EK82" s="74"/>
      <c r="EL82" s="74"/>
      <c r="EM82" s="74"/>
      <c r="EN82" s="74"/>
      <c r="EO82" s="74"/>
      <c r="EP82" s="74"/>
      <c r="EQ82" s="74"/>
      <c r="ER82" s="74"/>
      <c r="ES82" s="74"/>
      <c r="ET82" s="74"/>
      <c r="EU82" s="74"/>
      <c r="EV82" s="74"/>
      <c r="EW82" s="74"/>
      <c r="EX82" s="74"/>
      <c r="EY82" s="74"/>
      <c r="EZ82" s="74"/>
      <c r="FA82" s="74"/>
      <c r="FB82" s="74"/>
      <c r="FC82" s="74"/>
      <c r="FD82" s="74"/>
      <c r="FE82" s="74"/>
      <c r="FF82" s="74"/>
      <c r="FG82" s="74"/>
      <c r="FH82" s="74"/>
      <c r="FI82" s="74"/>
      <c r="FJ82" s="74"/>
      <c r="FK82" s="74"/>
      <c r="FL82" s="74"/>
      <c r="FM82" s="74"/>
      <c r="FN82" s="74"/>
      <c r="FO82" s="74"/>
      <c r="FP82" s="74"/>
      <c r="FQ82" s="74"/>
      <c r="FR82" s="74"/>
      <c r="FS82" s="74"/>
      <c r="FT82" s="74"/>
      <c r="FU82" s="74"/>
      <c r="FV82" s="74"/>
      <c r="FW82" s="74"/>
      <c r="FX82" s="74"/>
      <c r="FY82" s="74"/>
      <c r="FZ82" s="74"/>
      <c r="GA82" s="74"/>
      <c r="GB82" s="74"/>
      <c r="GC82" s="74"/>
      <c r="GD82" s="74"/>
      <c r="GE82" s="74"/>
      <c r="GF82" s="74"/>
      <c r="GG82" s="74"/>
      <c r="GH82" s="74"/>
      <c r="GI82" s="74"/>
      <c r="GJ82" s="74"/>
      <c r="GK82" s="74"/>
      <c r="GL82" s="74"/>
      <c r="GM82" s="74"/>
      <c r="GN82" s="74"/>
      <c r="GO82" s="74"/>
      <c r="GP82" s="74"/>
      <c r="GQ82" s="74"/>
      <c r="GR82" s="74"/>
      <c r="GS82" s="74"/>
      <c r="GT82" s="74"/>
      <c r="GU82" s="74"/>
      <c r="GV82" s="74"/>
      <c r="GW82" s="74"/>
      <c r="GX82" s="74"/>
      <c r="GY82" s="74"/>
      <c r="GZ82" s="74"/>
      <c r="HA82" s="74"/>
      <c r="HB82" s="74"/>
      <c r="HC82" s="74"/>
      <c r="HD82" s="74"/>
      <c r="HE82" s="74"/>
      <c r="HF82" s="74"/>
      <c r="HG82" s="74"/>
      <c r="HH82" s="74"/>
      <c r="HI82" s="74"/>
      <c r="HJ82" s="74"/>
      <c r="HK82" s="74"/>
      <c r="HL82" s="74"/>
      <c r="HM82" s="74"/>
      <c r="HN82" s="74"/>
      <c r="HO82" s="74"/>
      <c r="HP82" s="74"/>
      <c r="HQ82" s="74"/>
      <c r="HR82" s="74"/>
      <c r="HS82" s="74"/>
      <c r="HT82" s="74"/>
      <c r="HU82" s="74"/>
      <c r="HV82" s="74"/>
      <c r="HW82" s="74"/>
      <c r="HX82" s="74"/>
      <c r="HY82" s="74"/>
      <c r="HZ82" s="74"/>
      <c r="IA82" s="74"/>
      <c r="IB82" s="74"/>
      <c r="IC82" s="74"/>
      <c r="ID82" s="74"/>
      <c r="IE82" s="74"/>
      <c r="IF82" s="74"/>
      <c r="IG82" s="74"/>
      <c r="IH82" s="74"/>
      <c r="II82" s="74"/>
      <c r="IJ82" s="74"/>
      <c r="IK82" s="74"/>
      <c r="IL82" s="74"/>
      <c r="IM82" s="74"/>
      <c r="IN82" s="74"/>
      <c r="IO82" s="74"/>
      <c r="IP82" s="74"/>
      <c r="IQ82" s="74"/>
      <c r="IR82" s="74"/>
      <c r="IS82" s="74"/>
    </row>
    <row r="83" spans="1:253" x14ac:dyDescent="0.2">
      <c r="A83" s="61" t="s">
        <v>42</v>
      </c>
      <c r="B83" s="61">
        <v>1</v>
      </c>
      <c r="C83" s="61" t="s">
        <v>43</v>
      </c>
      <c r="D83" s="176" t="s">
        <v>309</v>
      </c>
      <c r="E83" s="62">
        <v>5.0200000000000005</v>
      </c>
      <c r="F83" s="50">
        <v>93</v>
      </c>
      <c r="G83" s="50">
        <v>99.48</v>
      </c>
      <c r="H83" s="51">
        <v>4900000</v>
      </c>
      <c r="J83" s="64">
        <f t="shared" si="5"/>
        <v>92.516400000000019</v>
      </c>
      <c r="K83" s="64">
        <v>89.81986666666667</v>
      </c>
      <c r="P83" s="96"/>
    </row>
    <row r="84" spans="1:253" x14ac:dyDescent="0.2">
      <c r="A84" s="61" t="s">
        <v>525</v>
      </c>
      <c r="B84" s="61">
        <v>1</v>
      </c>
      <c r="C84" s="61" t="s">
        <v>364</v>
      </c>
      <c r="D84" s="176" t="s">
        <v>365</v>
      </c>
      <c r="E84" s="62">
        <v>28.6</v>
      </c>
      <c r="F84" s="50">
        <v>65</v>
      </c>
      <c r="G84" s="50">
        <v>70.48</v>
      </c>
      <c r="H84" s="51">
        <v>2270000</v>
      </c>
      <c r="J84" s="64">
        <f t="shared" si="5"/>
        <v>45.811999999999998</v>
      </c>
      <c r="K84" s="64">
        <v>45.81</v>
      </c>
      <c r="P84" s="96"/>
    </row>
    <row r="85" spans="1:253" x14ac:dyDescent="0.2">
      <c r="A85" s="61" t="s">
        <v>46</v>
      </c>
      <c r="E85" s="94">
        <v>1.35</v>
      </c>
      <c r="J85" s="61">
        <f t="shared" si="5"/>
        <v>0</v>
      </c>
      <c r="P85" s="96"/>
    </row>
    <row r="86" spans="1:253" x14ac:dyDescent="0.2">
      <c r="A86" s="116" t="s">
        <v>553</v>
      </c>
      <c r="B86" s="118">
        <v>1</v>
      </c>
      <c r="C86" s="116" t="s">
        <v>471</v>
      </c>
      <c r="D86" s="185" t="s">
        <v>470</v>
      </c>
      <c r="E86" s="119">
        <v>5.2323153252544294</v>
      </c>
      <c r="F86" s="117">
        <v>94</v>
      </c>
      <c r="G86" s="117">
        <v>99.57</v>
      </c>
      <c r="H86" s="120">
        <v>141000</v>
      </c>
      <c r="J86" s="64">
        <f t="shared" si="5"/>
        <v>93.595799999999997</v>
      </c>
      <c r="K86" s="64">
        <v>91.322324999999992</v>
      </c>
      <c r="M86" s="61" t="s">
        <v>156</v>
      </c>
      <c r="N86" s="61" t="s">
        <v>158</v>
      </c>
      <c r="O86" s="61" t="s">
        <v>157</v>
      </c>
      <c r="P86" s="96" t="s">
        <v>378</v>
      </c>
      <c r="Q86" s="61" t="s">
        <v>427</v>
      </c>
    </row>
    <row r="87" spans="1:253" s="52" customFormat="1" x14ac:dyDescent="0.2">
      <c r="A87" s="74" t="s">
        <v>615</v>
      </c>
      <c r="B87" s="74">
        <v>3</v>
      </c>
      <c r="C87" s="74" t="s">
        <v>455</v>
      </c>
      <c r="D87" s="184" t="s">
        <v>456</v>
      </c>
      <c r="E87" s="106">
        <v>17.765000000000001</v>
      </c>
      <c r="F87" s="107">
        <v>84</v>
      </c>
      <c r="G87" s="107">
        <v>97</v>
      </c>
      <c r="H87" s="108">
        <v>45300</v>
      </c>
      <c r="I87" s="109"/>
      <c r="J87" s="110">
        <f t="shared" si="5"/>
        <v>81.48</v>
      </c>
      <c r="K87" s="110">
        <v>81.48</v>
      </c>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c r="DZ87" s="74"/>
      <c r="EA87" s="74"/>
      <c r="EB87" s="74"/>
      <c r="EC87" s="74"/>
      <c r="ED87" s="74"/>
      <c r="EE87" s="74"/>
      <c r="EF87" s="74"/>
      <c r="EG87" s="74"/>
      <c r="EH87" s="74"/>
      <c r="EI87" s="74"/>
      <c r="EJ87" s="74"/>
      <c r="EK87" s="74"/>
      <c r="EL87" s="74"/>
      <c r="EM87" s="74"/>
      <c r="EN87" s="74"/>
      <c r="EO87" s="74"/>
      <c r="EP87" s="74"/>
      <c r="EQ87" s="74"/>
      <c r="ER87" s="74"/>
      <c r="ES87" s="74"/>
      <c r="ET87" s="74"/>
      <c r="EU87" s="74"/>
      <c r="EV87" s="74"/>
      <c r="EW87" s="74"/>
      <c r="EX87" s="74"/>
      <c r="EY87" s="74"/>
      <c r="EZ87" s="74"/>
      <c r="FA87" s="74"/>
      <c r="FB87" s="74"/>
      <c r="FC87" s="74"/>
      <c r="FD87" s="74"/>
      <c r="FE87" s="74"/>
      <c r="FF87" s="74"/>
      <c r="FG87" s="74"/>
      <c r="FH87" s="74"/>
      <c r="FI87" s="74"/>
      <c r="FJ87" s="74"/>
      <c r="FK87" s="74"/>
      <c r="FL87" s="74"/>
      <c r="FM87" s="74"/>
      <c r="FN87" s="74"/>
      <c r="FO87" s="74"/>
      <c r="FP87" s="74"/>
      <c r="FQ87" s="74"/>
      <c r="FR87" s="74"/>
      <c r="FS87" s="74"/>
      <c r="FT87" s="74"/>
      <c r="FU87" s="74"/>
      <c r="FV87" s="74"/>
      <c r="FW87" s="74"/>
      <c r="FX87" s="74"/>
      <c r="FY87" s="74"/>
      <c r="FZ87" s="74"/>
      <c r="GA87" s="74"/>
      <c r="GB87" s="74"/>
      <c r="GC87" s="74"/>
      <c r="GD87" s="74"/>
      <c r="GE87" s="74"/>
      <c r="GF87" s="74"/>
      <c r="GG87" s="74"/>
      <c r="GH87" s="74"/>
      <c r="GI87" s="74"/>
      <c r="GJ87" s="74"/>
      <c r="GK87" s="74"/>
      <c r="GL87" s="74"/>
      <c r="GM87" s="74"/>
      <c r="GN87" s="74"/>
      <c r="GO87" s="74"/>
      <c r="GP87" s="74"/>
      <c r="GQ87" s="74"/>
      <c r="GR87" s="74"/>
      <c r="GS87" s="74"/>
      <c r="GT87" s="74"/>
      <c r="GU87" s="74"/>
      <c r="GV87" s="74"/>
      <c r="GW87" s="74"/>
      <c r="GX87" s="74"/>
      <c r="GY87" s="74"/>
      <c r="GZ87" s="74"/>
      <c r="HA87" s="74"/>
      <c r="HB87" s="74"/>
      <c r="HC87" s="74"/>
      <c r="HD87" s="74"/>
      <c r="HE87" s="74"/>
      <c r="HF87" s="74"/>
      <c r="HG87" s="74"/>
      <c r="HH87" s="74"/>
      <c r="HI87" s="74"/>
      <c r="HJ87" s="74"/>
      <c r="HK87" s="74"/>
      <c r="HL87" s="74"/>
      <c r="HM87" s="74"/>
      <c r="HN87" s="74"/>
      <c r="HO87" s="74"/>
      <c r="HP87" s="74"/>
      <c r="HQ87" s="74"/>
      <c r="HR87" s="74"/>
      <c r="HS87" s="74"/>
      <c r="HT87" s="74"/>
      <c r="HU87" s="74"/>
      <c r="HV87" s="74"/>
      <c r="HW87" s="74"/>
      <c r="HX87" s="74"/>
      <c r="HY87" s="74"/>
      <c r="HZ87" s="74"/>
      <c r="IA87" s="74"/>
      <c r="IB87" s="74"/>
      <c r="IC87" s="74"/>
      <c r="ID87" s="74"/>
      <c r="IE87" s="74"/>
      <c r="IF87" s="74"/>
      <c r="IG87" s="74"/>
      <c r="IH87" s="74"/>
      <c r="II87" s="74"/>
      <c r="IJ87" s="74"/>
      <c r="IK87" s="74"/>
      <c r="IL87" s="74"/>
      <c r="IM87" s="74"/>
      <c r="IN87" s="74"/>
      <c r="IO87" s="74"/>
      <c r="IP87" s="74"/>
      <c r="IQ87" s="74"/>
      <c r="IR87" s="74"/>
      <c r="IS87" s="74"/>
    </row>
    <row r="88" spans="1:253" s="52" customFormat="1" x14ac:dyDescent="0.2">
      <c r="A88" s="97" t="s">
        <v>838</v>
      </c>
      <c r="B88" s="97">
        <v>4</v>
      </c>
      <c r="C88" s="97" t="s">
        <v>836</v>
      </c>
      <c r="D88" s="182" t="s">
        <v>837</v>
      </c>
      <c r="E88" s="98">
        <v>61.056265356265357</v>
      </c>
      <c r="F88" s="99">
        <v>84</v>
      </c>
      <c r="G88" s="99">
        <v>99.64</v>
      </c>
      <c r="H88" s="100">
        <v>10900000</v>
      </c>
      <c r="I88" s="101"/>
      <c r="J88" s="102">
        <f t="shared" ref="J88" si="6">G88*F88/100</f>
        <v>83.697600000000008</v>
      </c>
      <c r="K88" s="102">
        <v>74.31</v>
      </c>
      <c r="L88" s="97"/>
      <c r="M88" s="97"/>
      <c r="N88" s="97"/>
      <c r="O88" s="97"/>
      <c r="P88" s="103"/>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7"/>
      <c r="BR88" s="97"/>
      <c r="BS88" s="97"/>
      <c r="BT88" s="97"/>
      <c r="BU88" s="97"/>
      <c r="BV88" s="97"/>
      <c r="BW88" s="97"/>
      <c r="BX88" s="97"/>
      <c r="BY88" s="97"/>
      <c r="BZ88" s="97"/>
      <c r="CA88" s="97"/>
      <c r="CB88" s="97"/>
      <c r="CC88" s="97"/>
      <c r="CD88" s="97"/>
      <c r="CE88" s="97"/>
      <c r="CF88" s="97"/>
      <c r="CG88" s="97"/>
      <c r="CH88" s="97"/>
      <c r="CI88" s="97"/>
      <c r="CJ88" s="97"/>
      <c r="CK88" s="97"/>
      <c r="CL88" s="97"/>
      <c r="CM88" s="97"/>
      <c r="CN88" s="97"/>
      <c r="CO88" s="97"/>
      <c r="CP88" s="97"/>
      <c r="CQ88" s="97"/>
      <c r="CR88" s="97"/>
      <c r="CS88" s="97"/>
      <c r="CT88" s="97"/>
      <c r="CU88" s="97"/>
      <c r="CV88" s="97"/>
      <c r="CW88" s="97"/>
      <c r="CX88" s="97"/>
      <c r="CY88" s="97"/>
      <c r="CZ88" s="97"/>
      <c r="DA88" s="97"/>
      <c r="DB88" s="97"/>
      <c r="DC88" s="97"/>
      <c r="DD88" s="97"/>
      <c r="DE88" s="97"/>
      <c r="DF88" s="97"/>
      <c r="DG88" s="97"/>
      <c r="DH88" s="97"/>
      <c r="DI88" s="97"/>
      <c r="DJ88" s="97"/>
      <c r="DK88" s="97"/>
      <c r="DL88" s="97"/>
      <c r="DM88" s="97"/>
      <c r="DN88" s="97"/>
      <c r="DO88" s="97"/>
      <c r="DP88" s="97"/>
      <c r="DQ88" s="97"/>
      <c r="DR88" s="97"/>
      <c r="DS88" s="97"/>
      <c r="DT88" s="97"/>
      <c r="DU88" s="97"/>
      <c r="DV88" s="97"/>
      <c r="DW88" s="97"/>
      <c r="DX88" s="97"/>
      <c r="DY88" s="97"/>
      <c r="DZ88" s="97"/>
      <c r="EA88" s="97"/>
      <c r="EB88" s="97"/>
      <c r="EC88" s="97"/>
      <c r="ED88" s="97"/>
      <c r="EE88" s="97"/>
      <c r="EF88" s="97"/>
      <c r="EG88" s="97"/>
      <c r="EH88" s="97"/>
      <c r="EI88" s="97"/>
      <c r="EJ88" s="97"/>
      <c r="EK88" s="97"/>
      <c r="EL88" s="97"/>
      <c r="EM88" s="97"/>
      <c r="EN88" s="97"/>
      <c r="EO88" s="97"/>
      <c r="EP88" s="97"/>
      <c r="EQ88" s="97"/>
      <c r="ER88" s="97"/>
      <c r="ES88" s="97"/>
      <c r="ET88" s="97"/>
      <c r="EU88" s="97"/>
      <c r="EV88" s="97"/>
      <c r="EW88" s="97"/>
      <c r="EX88" s="97"/>
      <c r="EY88" s="97"/>
      <c r="EZ88" s="97"/>
      <c r="FA88" s="97"/>
      <c r="FB88" s="97"/>
      <c r="FC88" s="97"/>
      <c r="FD88" s="97"/>
      <c r="FE88" s="97"/>
      <c r="FF88" s="97"/>
      <c r="FG88" s="97"/>
      <c r="FH88" s="97"/>
      <c r="FI88" s="97"/>
      <c r="FJ88" s="97"/>
      <c r="FK88" s="97"/>
      <c r="FL88" s="97"/>
      <c r="FM88" s="97"/>
      <c r="FN88" s="97"/>
      <c r="FO88" s="97"/>
      <c r="FP88" s="97"/>
      <c r="FQ88" s="97"/>
      <c r="FR88" s="97"/>
      <c r="FS88" s="97"/>
      <c r="FT88" s="97"/>
      <c r="FU88" s="97"/>
      <c r="FV88" s="97"/>
      <c r="FW88" s="97"/>
      <c r="FX88" s="97"/>
      <c r="FY88" s="97"/>
      <c r="FZ88" s="97"/>
      <c r="GA88" s="97"/>
      <c r="GB88" s="97"/>
      <c r="GC88" s="97"/>
      <c r="GD88" s="97"/>
      <c r="GE88" s="97"/>
      <c r="GF88" s="97"/>
      <c r="GG88" s="97"/>
      <c r="GH88" s="97"/>
      <c r="GI88" s="97"/>
      <c r="GJ88" s="97"/>
      <c r="GK88" s="97"/>
      <c r="GL88" s="97"/>
      <c r="GM88" s="97"/>
      <c r="GN88" s="97"/>
      <c r="GO88" s="97"/>
      <c r="GP88" s="97"/>
      <c r="GQ88" s="97"/>
      <c r="GR88" s="97"/>
      <c r="GS88" s="97"/>
      <c r="GT88" s="97"/>
      <c r="GU88" s="97"/>
      <c r="GV88" s="97"/>
      <c r="GW88" s="97"/>
      <c r="GX88" s="97"/>
      <c r="GY88" s="97"/>
      <c r="GZ88" s="97"/>
      <c r="HA88" s="97"/>
      <c r="HB88" s="97"/>
      <c r="HC88" s="97"/>
      <c r="HD88" s="97"/>
      <c r="HE88" s="97"/>
      <c r="HF88" s="97"/>
      <c r="HG88" s="97"/>
      <c r="HH88" s="97"/>
      <c r="HI88" s="97"/>
      <c r="HJ88" s="97"/>
      <c r="HK88" s="97"/>
      <c r="HL88" s="97"/>
      <c r="HM88" s="97"/>
      <c r="HN88" s="97"/>
      <c r="HO88" s="97"/>
      <c r="HP88" s="97"/>
      <c r="HQ88" s="97"/>
      <c r="HR88" s="97"/>
      <c r="HS88" s="97"/>
      <c r="HT88" s="97"/>
      <c r="HU88" s="97"/>
      <c r="HV88" s="97"/>
      <c r="HW88" s="97"/>
      <c r="HX88" s="97"/>
      <c r="HY88" s="97"/>
      <c r="HZ88" s="97"/>
      <c r="IA88" s="97"/>
      <c r="IB88" s="97"/>
      <c r="IC88" s="97"/>
      <c r="ID88" s="97"/>
      <c r="IE88" s="97"/>
      <c r="IF88" s="97"/>
      <c r="IG88" s="97"/>
      <c r="IH88" s="97"/>
      <c r="II88" s="97"/>
      <c r="IJ88" s="97"/>
      <c r="IK88" s="97"/>
      <c r="IL88" s="97"/>
      <c r="IM88" s="97"/>
      <c r="IN88" s="97"/>
      <c r="IO88" s="97"/>
      <c r="IP88" s="97"/>
      <c r="IQ88" s="97"/>
      <c r="IR88" s="97"/>
      <c r="IS88" s="97"/>
    </row>
    <row r="89" spans="1:253" s="52" customFormat="1" x14ac:dyDescent="0.2">
      <c r="A89" s="97" t="s">
        <v>511</v>
      </c>
      <c r="B89" s="97">
        <v>4</v>
      </c>
      <c r="C89" s="97" t="s">
        <v>380</v>
      </c>
      <c r="D89" s="182" t="s">
        <v>381</v>
      </c>
      <c r="E89" s="98">
        <v>61.320586404586408</v>
      </c>
      <c r="F89" s="99">
        <v>75</v>
      </c>
      <c r="G89" s="99">
        <v>99.08</v>
      </c>
      <c r="H89" s="100">
        <v>10900000</v>
      </c>
      <c r="I89" s="101"/>
      <c r="J89" s="102">
        <f t="shared" si="5"/>
        <v>74.31</v>
      </c>
      <c r="K89" s="102">
        <v>74.31</v>
      </c>
      <c r="L89" s="97"/>
      <c r="M89" s="97"/>
      <c r="N89" s="97"/>
      <c r="O89" s="97"/>
      <c r="P89" s="103"/>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7"/>
      <c r="BR89" s="97"/>
      <c r="BS89" s="97"/>
      <c r="BT89" s="97"/>
      <c r="BU89" s="97"/>
      <c r="BV89" s="97"/>
      <c r="BW89" s="97"/>
      <c r="BX89" s="97"/>
      <c r="BY89" s="97"/>
      <c r="BZ89" s="97"/>
      <c r="CA89" s="97"/>
      <c r="CB89" s="97"/>
      <c r="CC89" s="97"/>
      <c r="CD89" s="97"/>
      <c r="CE89" s="97"/>
      <c r="CF89" s="97"/>
      <c r="CG89" s="97"/>
      <c r="CH89" s="97"/>
      <c r="CI89" s="97"/>
      <c r="CJ89" s="97"/>
      <c r="CK89" s="97"/>
      <c r="CL89" s="97"/>
      <c r="CM89" s="97"/>
      <c r="CN89" s="97"/>
      <c r="CO89" s="97"/>
      <c r="CP89" s="97"/>
      <c r="CQ89" s="97"/>
      <c r="CR89" s="97"/>
      <c r="CS89" s="97"/>
      <c r="CT89" s="97"/>
      <c r="CU89" s="97"/>
      <c r="CV89" s="97"/>
      <c r="CW89" s="97"/>
      <c r="CX89" s="97"/>
      <c r="CY89" s="97"/>
      <c r="CZ89" s="97"/>
      <c r="DA89" s="97"/>
      <c r="DB89" s="97"/>
      <c r="DC89" s="97"/>
      <c r="DD89" s="97"/>
      <c r="DE89" s="97"/>
      <c r="DF89" s="97"/>
      <c r="DG89" s="97"/>
      <c r="DH89" s="97"/>
      <c r="DI89" s="97"/>
      <c r="DJ89" s="97"/>
      <c r="DK89" s="97"/>
      <c r="DL89" s="97"/>
      <c r="DM89" s="97"/>
      <c r="DN89" s="97"/>
      <c r="DO89" s="97"/>
      <c r="DP89" s="97"/>
      <c r="DQ89" s="97"/>
      <c r="DR89" s="97"/>
      <c r="DS89" s="97"/>
      <c r="DT89" s="97"/>
      <c r="DU89" s="97"/>
      <c r="DV89" s="97"/>
      <c r="DW89" s="97"/>
      <c r="DX89" s="97"/>
      <c r="DY89" s="97"/>
      <c r="DZ89" s="97"/>
      <c r="EA89" s="97"/>
      <c r="EB89" s="97"/>
      <c r="EC89" s="97"/>
      <c r="ED89" s="97"/>
      <c r="EE89" s="97"/>
      <c r="EF89" s="97"/>
      <c r="EG89" s="97"/>
      <c r="EH89" s="97"/>
      <c r="EI89" s="97"/>
      <c r="EJ89" s="97"/>
      <c r="EK89" s="97"/>
      <c r="EL89" s="97"/>
      <c r="EM89" s="97"/>
      <c r="EN89" s="97"/>
      <c r="EO89" s="97"/>
      <c r="EP89" s="97"/>
      <c r="EQ89" s="97"/>
      <c r="ER89" s="97"/>
      <c r="ES89" s="97"/>
      <c r="ET89" s="97"/>
      <c r="EU89" s="97"/>
      <c r="EV89" s="97"/>
      <c r="EW89" s="97"/>
      <c r="EX89" s="97"/>
      <c r="EY89" s="97"/>
      <c r="EZ89" s="97"/>
      <c r="FA89" s="97"/>
      <c r="FB89" s="97"/>
      <c r="FC89" s="97"/>
      <c r="FD89" s="97"/>
      <c r="FE89" s="97"/>
      <c r="FF89" s="97"/>
      <c r="FG89" s="97"/>
      <c r="FH89" s="97"/>
      <c r="FI89" s="97"/>
      <c r="FJ89" s="97"/>
      <c r="FK89" s="97"/>
      <c r="FL89" s="97"/>
      <c r="FM89" s="97"/>
      <c r="FN89" s="97"/>
      <c r="FO89" s="97"/>
      <c r="FP89" s="97"/>
      <c r="FQ89" s="97"/>
      <c r="FR89" s="97"/>
      <c r="FS89" s="97"/>
      <c r="FT89" s="97"/>
      <c r="FU89" s="97"/>
      <c r="FV89" s="97"/>
      <c r="FW89" s="97"/>
      <c r="FX89" s="97"/>
      <c r="FY89" s="97"/>
      <c r="FZ89" s="97"/>
      <c r="GA89" s="97"/>
      <c r="GB89" s="97"/>
      <c r="GC89" s="97"/>
      <c r="GD89" s="97"/>
      <c r="GE89" s="97"/>
      <c r="GF89" s="97"/>
      <c r="GG89" s="97"/>
      <c r="GH89" s="97"/>
      <c r="GI89" s="97"/>
      <c r="GJ89" s="97"/>
      <c r="GK89" s="97"/>
      <c r="GL89" s="97"/>
      <c r="GM89" s="97"/>
      <c r="GN89" s="97"/>
      <c r="GO89" s="97"/>
      <c r="GP89" s="97"/>
      <c r="GQ89" s="97"/>
      <c r="GR89" s="97"/>
      <c r="GS89" s="97"/>
      <c r="GT89" s="97"/>
      <c r="GU89" s="97"/>
      <c r="GV89" s="97"/>
      <c r="GW89" s="97"/>
      <c r="GX89" s="97"/>
      <c r="GY89" s="97"/>
      <c r="GZ89" s="97"/>
      <c r="HA89" s="97"/>
      <c r="HB89" s="97"/>
      <c r="HC89" s="97"/>
      <c r="HD89" s="97"/>
      <c r="HE89" s="97"/>
      <c r="HF89" s="97"/>
      <c r="HG89" s="97"/>
      <c r="HH89" s="97"/>
      <c r="HI89" s="97"/>
      <c r="HJ89" s="97"/>
      <c r="HK89" s="97"/>
      <c r="HL89" s="97"/>
      <c r="HM89" s="97"/>
      <c r="HN89" s="97"/>
      <c r="HO89" s="97"/>
      <c r="HP89" s="97"/>
      <c r="HQ89" s="97"/>
      <c r="HR89" s="97"/>
      <c r="HS89" s="97"/>
      <c r="HT89" s="97"/>
      <c r="HU89" s="97"/>
      <c r="HV89" s="97"/>
      <c r="HW89" s="97"/>
      <c r="HX89" s="97"/>
      <c r="HY89" s="97"/>
      <c r="HZ89" s="97"/>
      <c r="IA89" s="97"/>
      <c r="IB89" s="97"/>
      <c r="IC89" s="97"/>
      <c r="ID89" s="97"/>
      <c r="IE89" s="97"/>
      <c r="IF89" s="97"/>
      <c r="IG89" s="97"/>
      <c r="IH89" s="97"/>
      <c r="II89" s="97"/>
      <c r="IJ89" s="97"/>
      <c r="IK89" s="97"/>
      <c r="IL89" s="97"/>
      <c r="IM89" s="97"/>
      <c r="IN89" s="97"/>
      <c r="IO89" s="97"/>
      <c r="IP89" s="97"/>
      <c r="IQ89" s="97"/>
      <c r="IR89" s="97"/>
      <c r="IS89" s="97"/>
    </row>
    <row r="90" spans="1:253" x14ac:dyDescent="0.2">
      <c r="A90" s="61" t="s">
        <v>563</v>
      </c>
      <c r="B90" s="61">
        <v>1</v>
      </c>
      <c r="C90" s="61" t="s">
        <v>36</v>
      </c>
      <c r="D90" s="176" t="s">
        <v>301</v>
      </c>
      <c r="E90" s="94">
        <v>3</v>
      </c>
      <c r="F90" s="50">
        <v>62</v>
      </c>
      <c r="G90" s="50">
        <v>95.49</v>
      </c>
      <c r="H90" s="51">
        <v>36464</v>
      </c>
      <c r="J90" s="64">
        <f t="shared" si="5"/>
        <v>59.203800000000001</v>
      </c>
      <c r="K90" s="64">
        <v>59.203800000000001</v>
      </c>
      <c r="P90" s="96"/>
    </row>
    <row r="91" spans="1:253" s="169" customFormat="1" x14ac:dyDescent="0.2">
      <c r="A91" s="61" t="s">
        <v>823</v>
      </c>
      <c r="B91" s="61">
        <v>1</v>
      </c>
      <c r="C91" s="61" t="s">
        <v>7</v>
      </c>
      <c r="D91" s="176" t="s">
        <v>270</v>
      </c>
      <c r="E91" s="94">
        <v>18.838702055007136</v>
      </c>
      <c r="F91" s="50">
        <v>89</v>
      </c>
      <c r="G91" s="50">
        <v>98.9</v>
      </c>
      <c r="H91" s="51">
        <v>1758000</v>
      </c>
      <c r="I91" s="95"/>
      <c r="J91" s="64">
        <f>G91*F91/100</f>
        <v>88.021000000000001</v>
      </c>
      <c r="K91" s="64">
        <v>88.021000000000001</v>
      </c>
      <c r="L91" s="61"/>
      <c r="M91" s="61"/>
      <c r="N91" s="61"/>
      <c r="O91" s="61"/>
      <c r="P91" s="96"/>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row>
    <row r="92" spans="1:253" s="74" customFormat="1" x14ac:dyDescent="0.2">
      <c r="A92" s="74" t="s">
        <v>195</v>
      </c>
      <c r="B92" s="74">
        <v>3</v>
      </c>
      <c r="C92" s="74" t="s">
        <v>47</v>
      </c>
      <c r="D92" s="184" t="s">
        <v>312</v>
      </c>
      <c r="E92" s="106">
        <v>9.42</v>
      </c>
      <c r="F92" s="107">
        <v>63</v>
      </c>
      <c r="G92" s="107">
        <v>41.63</v>
      </c>
      <c r="H92" s="108">
        <v>2500000</v>
      </c>
      <c r="I92" s="149"/>
      <c r="J92" s="147">
        <f t="shared" si="5"/>
        <v>26.226900000000001</v>
      </c>
      <c r="K92" s="147">
        <v>25.970700000000001</v>
      </c>
      <c r="L92" s="145"/>
      <c r="M92" s="145"/>
      <c r="N92" s="145"/>
      <c r="O92" s="145"/>
      <c r="P92" s="141"/>
      <c r="Q92" s="145"/>
      <c r="R92" s="145"/>
      <c r="S92" s="145"/>
      <c r="T92" s="145"/>
      <c r="U92" s="145"/>
      <c r="V92" s="145"/>
      <c r="W92" s="145"/>
      <c r="X92" s="145"/>
      <c r="Y92" s="145"/>
      <c r="Z92" s="145"/>
      <c r="AA92" s="145"/>
      <c r="AB92" s="145"/>
      <c r="AC92" s="145"/>
      <c r="AD92" s="145"/>
      <c r="AE92" s="145"/>
      <c r="AF92" s="145"/>
      <c r="AG92" s="145"/>
      <c r="AH92" s="145"/>
      <c r="AI92" s="145"/>
      <c r="AJ92" s="145"/>
      <c r="AK92" s="145"/>
      <c r="AL92" s="145"/>
      <c r="AM92" s="145"/>
      <c r="AN92" s="145"/>
      <c r="AO92" s="145"/>
      <c r="AP92" s="145"/>
      <c r="AQ92" s="145"/>
      <c r="AR92" s="145"/>
      <c r="AS92" s="145"/>
      <c r="AT92" s="145"/>
      <c r="AU92" s="145"/>
      <c r="AV92" s="145"/>
      <c r="AW92" s="145"/>
      <c r="AX92" s="145"/>
      <c r="AY92" s="145"/>
      <c r="AZ92" s="145"/>
      <c r="BA92" s="145"/>
      <c r="BB92" s="145"/>
      <c r="BC92" s="145"/>
      <c r="BD92" s="145"/>
      <c r="BE92" s="145"/>
      <c r="BF92" s="145"/>
      <c r="BG92" s="145"/>
      <c r="BH92" s="145"/>
      <c r="BI92" s="145"/>
      <c r="BJ92" s="145"/>
      <c r="BK92" s="145"/>
      <c r="BL92" s="145"/>
      <c r="BM92" s="145"/>
      <c r="BN92" s="145"/>
      <c r="BO92" s="145"/>
      <c r="BP92" s="145"/>
      <c r="BQ92" s="145"/>
      <c r="BR92" s="145"/>
      <c r="BS92" s="145"/>
      <c r="BT92" s="145"/>
      <c r="BU92" s="145"/>
      <c r="BV92" s="145"/>
      <c r="BW92" s="145"/>
      <c r="BX92" s="145"/>
      <c r="BY92" s="145"/>
      <c r="BZ92" s="145"/>
      <c r="CA92" s="145"/>
      <c r="CB92" s="145"/>
      <c r="CC92" s="145"/>
      <c r="CD92" s="145"/>
      <c r="CE92" s="145"/>
      <c r="CF92" s="145"/>
      <c r="CG92" s="145"/>
      <c r="CH92" s="145"/>
      <c r="CI92" s="145"/>
      <c r="CJ92" s="145"/>
      <c r="CK92" s="145"/>
      <c r="CL92" s="145"/>
      <c r="CM92" s="145"/>
      <c r="CN92" s="145"/>
      <c r="CO92" s="145"/>
      <c r="CP92" s="145"/>
      <c r="CQ92" s="145"/>
      <c r="CR92" s="145"/>
      <c r="CS92" s="145"/>
      <c r="CT92" s="145"/>
      <c r="CU92" s="145"/>
      <c r="CV92" s="145"/>
      <c r="CW92" s="145"/>
      <c r="CX92" s="145"/>
      <c r="CY92" s="145"/>
      <c r="CZ92" s="145"/>
      <c r="DA92" s="145"/>
      <c r="DB92" s="145"/>
      <c r="DC92" s="145"/>
      <c r="DD92" s="145"/>
      <c r="DE92" s="145"/>
      <c r="DF92" s="145"/>
      <c r="DG92" s="145"/>
      <c r="DH92" s="145"/>
      <c r="DI92" s="145"/>
      <c r="DJ92" s="145"/>
      <c r="DK92" s="145"/>
      <c r="DL92" s="145"/>
      <c r="DM92" s="145"/>
      <c r="DN92" s="145"/>
      <c r="DO92" s="145"/>
      <c r="DP92" s="145"/>
      <c r="DQ92" s="145"/>
      <c r="DR92" s="145"/>
      <c r="DS92" s="145"/>
      <c r="DT92" s="145"/>
      <c r="DU92" s="145"/>
      <c r="DV92" s="145"/>
      <c r="DW92" s="145"/>
      <c r="DX92" s="145"/>
      <c r="DY92" s="145"/>
      <c r="DZ92" s="145"/>
      <c r="EA92" s="145"/>
      <c r="EB92" s="145"/>
      <c r="EC92" s="145"/>
      <c r="ED92" s="145"/>
      <c r="EE92" s="145"/>
      <c r="EF92" s="145"/>
      <c r="EG92" s="145"/>
      <c r="EH92" s="145"/>
      <c r="EI92" s="145"/>
      <c r="EJ92" s="145"/>
      <c r="EK92" s="145"/>
      <c r="EL92" s="145"/>
      <c r="EM92" s="145"/>
      <c r="EN92" s="145"/>
      <c r="EO92" s="145"/>
      <c r="EP92" s="145"/>
      <c r="EQ92" s="145"/>
      <c r="ER92" s="145"/>
      <c r="ES92" s="145"/>
      <c r="ET92" s="145"/>
      <c r="EU92" s="145"/>
      <c r="EV92" s="145"/>
      <c r="EW92" s="145"/>
      <c r="EX92" s="145"/>
      <c r="EY92" s="145"/>
      <c r="EZ92" s="145"/>
      <c r="FA92" s="145"/>
      <c r="FB92" s="145"/>
      <c r="FC92" s="145"/>
      <c r="FD92" s="145"/>
      <c r="FE92" s="145"/>
      <c r="FF92" s="145"/>
      <c r="FG92" s="145"/>
      <c r="FH92" s="145"/>
      <c r="FI92" s="145"/>
      <c r="FJ92" s="145"/>
      <c r="FK92" s="145"/>
      <c r="FL92" s="145"/>
      <c r="FM92" s="145"/>
      <c r="FN92" s="145"/>
      <c r="FO92" s="145"/>
      <c r="FP92" s="145"/>
      <c r="FQ92" s="145"/>
      <c r="FR92" s="145"/>
      <c r="FS92" s="145"/>
      <c r="FT92" s="145"/>
      <c r="FU92" s="145"/>
      <c r="FV92" s="145"/>
      <c r="FW92" s="145"/>
      <c r="FX92" s="145"/>
      <c r="FY92" s="145"/>
      <c r="FZ92" s="145"/>
      <c r="GA92" s="145"/>
      <c r="GB92" s="145"/>
      <c r="GC92" s="145"/>
      <c r="GD92" s="145"/>
      <c r="GE92" s="145"/>
      <c r="GF92" s="145"/>
      <c r="GG92" s="145"/>
      <c r="GH92" s="145"/>
      <c r="GI92" s="145"/>
      <c r="GJ92" s="145"/>
      <c r="GK92" s="145"/>
      <c r="GL92" s="145"/>
      <c r="GM92" s="145"/>
      <c r="GN92" s="145"/>
      <c r="GO92" s="145"/>
      <c r="GP92" s="145"/>
      <c r="GQ92" s="145"/>
      <c r="GR92" s="145"/>
      <c r="GS92" s="145"/>
      <c r="GT92" s="145"/>
      <c r="GU92" s="145"/>
      <c r="GV92" s="145"/>
      <c r="GW92" s="145"/>
      <c r="GX92" s="145"/>
      <c r="GY92" s="145"/>
      <c r="GZ92" s="145"/>
      <c r="HA92" s="145"/>
      <c r="HB92" s="145"/>
      <c r="HC92" s="145"/>
      <c r="HD92" s="145"/>
      <c r="HE92" s="145"/>
      <c r="HF92" s="145"/>
      <c r="HG92" s="145"/>
      <c r="HH92" s="145"/>
      <c r="HI92" s="145"/>
      <c r="HJ92" s="145"/>
      <c r="HK92" s="145"/>
      <c r="HL92" s="145"/>
      <c r="HM92" s="145"/>
      <c r="HN92" s="145"/>
      <c r="HO92" s="145"/>
      <c r="HP92" s="145"/>
      <c r="HQ92" s="145"/>
      <c r="HR92" s="145"/>
      <c r="HS92" s="145"/>
      <c r="HT92" s="145"/>
      <c r="HU92" s="145"/>
      <c r="HV92" s="145"/>
      <c r="HW92" s="145"/>
      <c r="HX92" s="145"/>
      <c r="HY92" s="145"/>
      <c r="HZ92" s="145"/>
      <c r="IA92" s="145"/>
      <c r="IB92" s="145"/>
      <c r="IC92" s="145"/>
      <c r="ID92" s="145"/>
      <c r="IE92" s="145"/>
      <c r="IF92" s="145"/>
      <c r="IG92" s="145"/>
      <c r="IH92" s="145"/>
      <c r="II92" s="145"/>
      <c r="IJ92" s="145"/>
      <c r="IK92" s="145"/>
      <c r="IL92" s="145"/>
      <c r="IM92" s="145"/>
      <c r="IN92" s="145"/>
      <c r="IO92" s="145"/>
      <c r="IP92" s="145"/>
      <c r="IQ92" s="145"/>
      <c r="IR92" s="145"/>
      <c r="IS92" s="145"/>
    </row>
    <row r="93" spans="1:253" s="145" customFormat="1" x14ac:dyDescent="0.2">
      <c r="A93" s="74" t="s">
        <v>397</v>
      </c>
      <c r="B93" s="74">
        <v>3</v>
      </c>
      <c r="C93" s="74" t="s">
        <v>398</v>
      </c>
      <c r="D93" s="184" t="s">
        <v>399</v>
      </c>
      <c r="E93" s="106">
        <v>14.115828153914162</v>
      </c>
      <c r="F93" s="107">
        <v>94</v>
      </c>
      <c r="G93" s="107">
        <v>34.35</v>
      </c>
      <c r="H93" s="108">
        <v>907200</v>
      </c>
      <c r="I93" s="109"/>
      <c r="J93" s="110">
        <f t="shared" si="5"/>
        <v>32.289000000000001</v>
      </c>
      <c r="K93" s="110">
        <v>32.29</v>
      </c>
      <c r="L93" s="74"/>
      <c r="M93" s="74"/>
      <c r="N93" s="74"/>
      <c r="O93" s="74"/>
      <c r="P93" s="111"/>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c r="DZ93" s="74"/>
      <c r="EA93" s="74"/>
      <c r="EB93" s="74"/>
      <c r="EC93" s="74"/>
      <c r="ED93" s="74"/>
      <c r="EE93" s="74"/>
      <c r="EF93" s="74"/>
      <c r="EG93" s="74"/>
      <c r="EH93" s="74"/>
      <c r="EI93" s="74"/>
      <c r="EJ93" s="74"/>
      <c r="EK93" s="74"/>
      <c r="EL93" s="74"/>
      <c r="EM93" s="74"/>
      <c r="EN93" s="74"/>
      <c r="EO93" s="74"/>
      <c r="EP93" s="74"/>
      <c r="EQ93" s="74"/>
      <c r="ER93" s="74"/>
      <c r="ES93" s="74"/>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c r="GN93" s="74"/>
      <c r="GO93" s="74"/>
      <c r="GP93" s="74"/>
      <c r="GQ93" s="74"/>
      <c r="GR93" s="74"/>
      <c r="GS93" s="74"/>
      <c r="GT93" s="74"/>
      <c r="GU93" s="74"/>
      <c r="GV93" s="74"/>
      <c r="GW93" s="74"/>
      <c r="GX93" s="74"/>
      <c r="GY93" s="74"/>
      <c r="GZ93" s="74"/>
      <c r="HA93" s="74"/>
      <c r="HB93" s="74"/>
      <c r="HC93" s="74"/>
      <c r="HD93" s="74"/>
      <c r="HE93" s="74"/>
      <c r="HF93" s="74"/>
      <c r="HG93" s="74"/>
      <c r="HH93" s="74"/>
      <c r="HI93" s="74"/>
      <c r="HJ93" s="74"/>
      <c r="HK93" s="74"/>
      <c r="HL93" s="74"/>
      <c r="HM93" s="74"/>
      <c r="HN93" s="74"/>
      <c r="HO93" s="74"/>
      <c r="HP93" s="74"/>
      <c r="HQ93" s="74"/>
      <c r="HR93" s="74"/>
      <c r="HS93" s="74"/>
      <c r="HT93" s="74"/>
      <c r="HU93" s="74"/>
      <c r="HV93" s="74"/>
      <c r="HW93" s="74"/>
      <c r="HX93" s="74"/>
      <c r="HY93" s="74"/>
      <c r="HZ93" s="74"/>
      <c r="IA93" s="74"/>
      <c r="IB93" s="74"/>
      <c r="IC93" s="74"/>
      <c r="ID93" s="74"/>
      <c r="IE93" s="74"/>
      <c r="IF93" s="74"/>
      <c r="IG93" s="74"/>
      <c r="IH93" s="74"/>
      <c r="II93" s="74"/>
      <c r="IJ93" s="74"/>
      <c r="IK93" s="74"/>
      <c r="IL93" s="74"/>
      <c r="IM93" s="74"/>
      <c r="IN93" s="74"/>
      <c r="IO93" s="74"/>
      <c r="IP93" s="74"/>
      <c r="IQ93" s="74"/>
      <c r="IR93" s="74"/>
      <c r="IS93" s="74"/>
    </row>
    <row r="94" spans="1:253" s="74" customFormat="1" x14ac:dyDescent="0.2">
      <c r="A94" s="74" t="s">
        <v>821</v>
      </c>
      <c r="B94" s="74">
        <v>3</v>
      </c>
      <c r="C94" s="74" t="s">
        <v>48</v>
      </c>
      <c r="D94" s="184" t="s">
        <v>314</v>
      </c>
      <c r="E94" s="106">
        <v>15.916411676308767</v>
      </c>
      <c r="F94" s="107">
        <v>85</v>
      </c>
      <c r="G94" s="107">
        <v>33.36</v>
      </c>
      <c r="H94" s="108">
        <v>2500000</v>
      </c>
      <c r="I94" s="109"/>
      <c r="J94" s="110">
        <f t="shared" si="5"/>
        <v>28.355999999999998</v>
      </c>
      <c r="K94" s="110">
        <v>18.699533333333335</v>
      </c>
      <c r="P94" s="111"/>
    </row>
    <row r="95" spans="1:253" s="52" customFormat="1" x14ac:dyDescent="0.2">
      <c r="A95" s="74" t="s">
        <v>822</v>
      </c>
      <c r="B95" s="74">
        <v>3</v>
      </c>
      <c r="C95" s="74" t="s">
        <v>49</v>
      </c>
      <c r="D95" s="184" t="s">
        <v>313</v>
      </c>
      <c r="E95" s="106">
        <v>14.105353493920711</v>
      </c>
      <c r="F95" s="107">
        <v>78</v>
      </c>
      <c r="G95" s="107">
        <v>31.09</v>
      </c>
      <c r="H95" s="108">
        <v>2500000</v>
      </c>
      <c r="I95" s="109"/>
      <c r="J95" s="110">
        <f t="shared" si="5"/>
        <v>24.2502</v>
      </c>
      <c r="K95" s="110">
        <v>19.47016</v>
      </c>
      <c r="L95" s="74"/>
      <c r="M95" s="74"/>
      <c r="N95" s="74"/>
      <c r="O95" s="74"/>
      <c r="P95" s="111"/>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c r="DZ95" s="74"/>
      <c r="EA95" s="74"/>
      <c r="EB95" s="74"/>
      <c r="EC95" s="74"/>
      <c r="ED95" s="74"/>
      <c r="EE95" s="74"/>
      <c r="EF95" s="74"/>
      <c r="EG95" s="74"/>
      <c r="EH95" s="74"/>
      <c r="EI95" s="74"/>
      <c r="EJ95" s="74"/>
      <c r="EK95" s="74"/>
      <c r="EL95" s="74"/>
      <c r="EM95" s="74"/>
      <c r="EN95" s="74"/>
      <c r="EO95" s="74"/>
      <c r="EP95" s="74"/>
      <c r="EQ95" s="74"/>
      <c r="ER95" s="74"/>
      <c r="ES95" s="74"/>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c r="GN95" s="74"/>
      <c r="GO95" s="74"/>
      <c r="GP95" s="74"/>
      <c r="GQ95" s="74"/>
      <c r="GR95" s="74"/>
      <c r="GS95" s="74"/>
      <c r="GT95" s="74"/>
      <c r="GU95" s="74"/>
      <c r="GV95" s="74"/>
      <c r="GW95" s="74"/>
      <c r="GX95" s="74"/>
      <c r="GY95" s="74"/>
      <c r="GZ95" s="74"/>
      <c r="HA95" s="74"/>
      <c r="HB95" s="74"/>
      <c r="HC95" s="74"/>
      <c r="HD95" s="74"/>
      <c r="HE95" s="74"/>
      <c r="HF95" s="74"/>
      <c r="HG95" s="74"/>
      <c r="HH95" s="74"/>
      <c r="HI95" s="74"/>
      <c r="HJ95" s="74"/>
      <c r="HK95" s="74"/>
      <c r="HL95" s="74"/>
      <c r="HM95" s="74"/>
      <c r="HN95" s="74"/>
      <c r="HO95" s="74"/>
      <c r="HP95" s="74"/>
      <c r="HQ95" s="74"/>
      <c r="HR95" s="74"/>
      <c r="HS95" s="74"/>
      <c r="HT95" s="74"/>
      <c r="HU95" s="74"/>
      <c r="HV95" s="74"/>
      <c r="HW95" s="74"/>
      <c r="HX95" s="74"/>
      <c r="HY95" s="74"/>
      <c r="HZ95" s="74"/>
      <c r="IA95" s="74"/>
      <c r="IB95" s="74"/>
      <c r="IC95" s="74"/>
      <c r="ID95" s="74"/>
      <c r="IE95" s="74"/>
      <c r="IF95" s="74"/>
      <c r="IG95" s="74"/>
      <c r="IH95" s="74"/>
      <c r="II95" s="74"/>
      <c r="IJ95" s="74"/>
      <c r="IK95" s="74"/>
      <c r="IL95" s="74"/>
      <c r="IM95" s="74"/>
      <c r="IN95" s="74"/>
      <c r="IO95" s="74"/>
      <c r="IP95" s="74"/>
      <c r="IQ95" s="74"/>
      <c r="IR95" s="74"/>
      <c r="IS95" s="74"/>
    </row>
    <row r="96" spans="1:253" x14ac:dyDescent="0.2">
      <c r="A96" s="52" t="s">
        <v>199</v>
      </c>
      <c r="B96" s="52">
        <v>2</v>
      </c>
      <c r="C96" s="52" t="s">
        <v>50</v>
      </c>
      <c r="D96" s="180" t="s">
        <v>315</v>
      </c>
      <c r="E96" s="88">
        <v>2.2650840813249031</v>
      </c>
      <c r="F96" s="112">
        <v>93</v>
      </c>
      <c r="G96" s="89">
        <v>99.94</v>
      </c>
      <c r="H96" s="90">
        <v>30000</v>
      </c>
      <c r="I96" s="113"/>
      <c r="J96" s="92">
        <f t="shared" si="5"/>
        <v>92.944199999999995</v>
      </c>
      <c r="K96" s="92">
        <v>91.284950000000009</v>
      </c>
      <c r="L96" s="52"/>
      <c r="M96" s="52" t="s">
        <v>198</v>
      </c>
      <c r="N96" s="52"/>
      <c r="O96" s="52"/>
      <c r="P96" s="93"/>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c r="BT96" s="52"/>
      <c r="BU96" s="52"/>
      <c r="BV96" s="52"/>
      <c r="BW96" s="52"/>
      <c r="BX96" s="52"/>
      <c r="BY96" s="52"/>
      <c r="BZ96" s="52"/>
      <c r="CA96" s="52"/>
      <c r="CB96" s="52"/>
      <c r="CC96" s="52"/>
      <c r="CD96" s="52"/>
      <c r="CE96" s="52"/>
      <c r="CF96" s="52"/>
      <c r="CG96" s="52"/>
      <c r="CH96" s="52"/>
      <c r="CI96" s="52"/>
      <c r="CJ96" s="52"/>
      <c r="CK96" s="52"/>
      <c r="CL96" s="52"/>
      <c r="CM96" s="52"/>
      <c r="CN96" s="52"/>
      <c r="CO96" s="52"/>
      <c r="CP96" s="52"/>
      <c r="CQ96" s="52"/>
      <c r="CR96" s="52"/>
      <c r="CS96" s="52"/>
      <c r="CT96" s="52"/>
      <c r="CU96" s="52"/>
      <c r="CV96" s="52"/>
      <c r="CW96" s="52"/>
      <c r="CX96" s="52"/>
      <c r="CY96" s="52"/>
      <c r="CZ96" s="52"/>
      <c r="DA96" s="52"/>
      <c r="DB96" s="52"/>
      <c r="DC96" s="52"/>
      <c r="DD96" s="52"/>
      <c r="DE96" s="52"/>
      <c r="DF96" s="52"/>
      <c r="DG96" s="52"/>
      <c r="DH96" s="52"/>
      <c r="DI96" s="52"/>
      <c r="DJ96" s="52"/>
      <c r="DK96" s="52"/>
      <c r="DL96" s="52"/>
      <c r="DM96" s="52"/>
      <c r="DN96" s="52"/>
      <c r="DO96" s="52"/>
      <c r="DP96" s="52"/>
      <c r="DQ96" s="52"/>
      <c r="DR96" s="52"/>
      <c r="DS96" s="52"/>
      <c r="DT96" s="52"/>
      <c r="DU96" s="52"/>
      <c r="DV96" s="52"/>
      <c r="DW96" s="52"/>
      <c r="DX96" s="52"/>
      <c r="DY96" s="52"/>
      <c r="DZ96" s="52"/>
      <c r="EA96" s="52"/>
      <c r="EB96" s="52"/>
      <c r="EC96" s="52"/>
      <c r="ED96" s="52"/>
      <c r="EE96" s="52"/>
      <c r="EF96" s="52"/>
      <c r="EG96" s="52"/>
      <c r="EH96" s="52"/>
      <c r="EI96" s="52"/>
      <c r="EJ96" s="52"/>
      <c r="EK96" s="52"/>
      <c r="EL96" s="52"/>
      <c r="EM96" s="52"/>
      <c r="EN96" s="52"/>
      <c r="EO96" s="52"/>
      <c r="EP96" s="52"/>
      <c r="EQ96" s="52"/>
      <c r="ER96" s="52"/>
      <c r="ES96" s="52"/>
      <c r="ET96" s="52"/>
      <c r="EU96" s="52"/>
      <c r="EV96" s="52"/>
      <c r="EW96" s="52"/>
      <c r="EX96" s="52"/>
      <c r="EY96" s="52"/>
      <c r="EZ96" s="52"/>
      <c r="FA96" s="52"/>
      <c r="FB96" s="52"/>
      <c r="FC96" s="52"/>
      <c r="FD96" s="52"/>
      <c r="FE96" s="52"/>
      <c r="FF96" s="52"/>
      <c r="FG96" s="52"/>
      <c r="FH96" s="52"/>
      <c r="FI96" s="52"/>
      <c r="FJ96" s="52"/>
      <c r="FK96" s="52"/>
      <c r="FL96" s="52"/>
      <c r="FM96" s="52"/>
      <c r="FN96" s="52"/>
      <c r="FO96" s="52"/>
      <c r="FP96" s="52"/>
      <c r="FQ96" s="52"/>
      <c r="FR96" s="52"/>
      <c r="FS96" s="52"/>
      <c r="FT96" s="52"/>
      <c r="FU96" s="52"/>
      <c r="FV96" s="52"/>
      <c r="FW96" s="52"/>
      <c r="FX96" s="52"/>
      <c r="FY96" s="52"/>
      <c r="FZ96" s="52"/>
      <c r="GA96" s="52"/>
      <c r="GB96" s="52"/>
      <c r="GC96" s="52"/>
      <c r="GD96" s="52"/>
      <c r="GE96" s="52"/>
      <c r="GF96" s="52"/>
      <c r="GG96" s="52"/>
      <c r="GH96" s="52"/>
      <c r="GI96" s="52"/>
      <c r="GJ96" s="52"/>
      <c r="GK96" s="52"/>
      <c r="GL96" s="52"/>
      <c r="GM96" s="52"/>
      <c r="GN96" s="52"/>
      <c r="GO96" s="52"/>
      <c r="GP96" s="52"/>
      <c r="GQ96" s="52"/>
      <c r="GR96" s="52"/>
      <c r="GS96" s="52"/>
      <c r="GT96" s="52"/>
      <c r="GU96" s="52"/>
      <c r="GV96" s="52"/>
      <c r="GW96" s="52"/>
      <c r="GX96" s="52"/>
      <c r="GY96" s="52"/>
      <c r="GZ96" s="52"/>
      <c r="HA96" s="52"/>
      <c r="HB96" s="52"/>
      <c r="HC96" s="52"/>
      <c r="HD96" s="52"/>
      <c r="HE96" s="52"/>
      <c r="HF96" s="52"/>
      <c r="HG96" s="52"/>
      <c r="HH96" s="52"/>
      <c r="HI96" s="52"/>
      <c r="HJ96" s="52"/>
      <c r="HK96" s="52"/>
      <c r="HL96" s="52"/>
      <c r="HM96" s="52"/>
      <c r="HN96" s="52"/>
      <c r="HO96" s="52"/>
      <c r="HP96" s="52"/>
      <c r="HQ96" s="52"/>
      <c r="HR96" s="52"/>
      <c r="HS96" s="52"/>
      <c r="HT96" s="52"/>
      <c r="HU96" s="52"/>
      <c r="HV96" s="52"/>
      <c r="HW96" s="52"/>
      <c r="HX96" s="52"/>
      <c r="HY96" s="52"/>
      <c r="HZ96" s="52"/>
      <c r="IA96" s="52"/>
      <c r="IB96" s="52"/>
      <c r="IC96" s="52"/>
      <c r="ID96" s="52"/>
      <c r="IE96" s="52"/>
      <c r="IF96" s="52"/>
      <c r="IG96" s="52"/>
      <c r="IH96" s="52"/>
      <c r="II96" s="52"/>
      <c r="IJ96" s="52"/>
      <c r="IK96" s="52"/>
      <c r="IL96" s="52"/>
      <c r="IM96" s="52"/>
      <c r="IN96" s="52"/>
      <c r="IO96" s="52"/>
      <c r="IP96" s="52"/>
      <c r="IQ96" s="52"/>
      <c r="IR96" s="52"/>
      <c r="IS96" s="52"/>
    </row>
    <row r="97" spans="1:253" s="140" customFormat="1" x14ac:dyDescent="0.2">
      <c r="A97" s="74" t="s">
        <v>839</v>
      </c>
      <c r="B97" s="74">
        <v>3</v>
      </c>
      <c r="C97" s="74" t="s">
        <v>73</v>
      </c>
      <c r="D97" s="184" t="s">
        <v>321</v>
      </c>
      <c r="E97" s="106">
        <v>6.6691538369733863</v>
      </c>
      <c r="F97" s="107">
        <v>31</v>
      </c>
      <c r="G97" s="107">
        <v>85.89</v>
      </c>
      <c r="H97" s="194">
        <v>64900</v>
      </c>
      <c r="I97" s="109"/>
      <c r="J97" s="110">
        <f>G97*F97/100</f>
        <v>26.625900000000001</v>
      </c>
      <c r="K97" s="110">
        <v>26.625900000000001</v>
      </c>
      <c r="L97" s="74"/>
      <c r="M97" s="74"/>
      <c r="N97" s="74"/>
      <c r="O97" s="74"/>
      <c r="P97" s="111"/>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c r="DZ97" s="74"/>
      <c r="EA97" s="74"/>
      <c r="EB97" s="74"/>
      <c r="EC97" s="74"/>
      <c r="ED97" s="74"/>
      <c r="EE97" s="74"/>
      <c r="EF97" s="74"/>
      <c r="EG97" s="74"/>
      <c r="EH97" s="74"/>
      <c r="EI97" s="74"/>
      <c r="EJ97" s="74"/>
      <c r="EK97" s="74"/>
      <c r="EL97" s="74"/>
      <c r="EM97" s="74"/>
      <c r="EN97" s="74"/>
      <c r="EO97" s="74"/>
      <c r="EP97" s="74"/>
      <c r="EQ97" s="74"/>
      <c r="ER97" s="74"/>
      <c r="ES97" s="74"/>
      <c r="ET97" s="74"/>
      <c r="EU97" s="74"/>
      <c r="EV97" s="74"/>
      <c r="EW97" s="74"/>
      <c r="EX97" s="74"/>
      <c r="EY97" s="74"/>
      <c r="EZ97" s="74"/>
      <c r="FA97" s="74"/>
      <c r="FB97" s="74"/>
      <c r="FC97" s="74"/>
      <c r="FD97" s="74"/>
      <c r="FE97" s="74"/>
      <c r="FF97" s="74"/>
      <c r="FG97" s="74"/>
      <c r="FH97" s="74"/>
      <c r="FI97" s="74"/>
      <c r="FJ97" s="74"/>
      <c r="FK97" s="74"/>
      <c r="FL97" s="74"/>
      <c r="FM97" s="74"/>
      <c r="FN97" s="74"/>
      <c r="FO97" s="74"/>
      <c r="FP97" s="74"/>
      <c r="FQ97" s="74"/>
      <c r="FR97" s="74"/>
      <c r="FS97" s="74"/>
      <c r="FT97" s="74"/>
      <c r="FU97" s="74"/>
      <c r="FV97" s="74"/>
      <c r="FW97" s="74"/>
      <c r="FX97" s="74"/>
      <c r="FY97" s="74"/>
      <c r="FZ97" s="74"/>
      <c r="GA97" s="74"/>
      <c r="GB97" s="74"/>
      <c r="GC97" s="74"/>
      <c r="GD97" s="74"/>
      <c r="GE97" s="74"/>
      <c r="GF97" s="74"/>
      <c r="GG97" s="74"/>
      <c r="GH97" s="74"/>
      <c r="GI97" s="74"/>
      <c r="GJ97" s="74"/>
      <c r="GK97" s="74"/>
      <c r="GL97" s="74"/>
      <c r="GM97" s="74"/>
      <c r="GN97" s="74"/>
      <c r="GO97" s="74"/>
      <c r="GP97" s="74"/>
      <c r="GQ97" s="74"/>
      <c r="GR97" s="74"/>
      <c r="GS97" s="74"/>
      <c r="GT97" s="74"/>
      <c r="GU97" s="74"/>
      <c r="GV97" s="74"/>
      <c r="GW97" s="74"/>
      <c r="GX97" s="74"/>
      <c r="GY97" s="74"/>
      <c r="GZ97" s="74"/>
      <c r="HA97" s="74"/>
      <c r="HB97" s="74"/>
      <c r="HC97" s="74"/>
      <c r="HD97" s="74"/>
      <c r="HE97" s="74"/>
      <c r="HF97" s="74"/>
      <c r="HG97" s="74"/>
      <c r="HH97" s="74"/>
      <c r="HI97" s="74"/>
      <c r="HJ97" s="74"/>
      <c r="HK97" s="74"/>
      <c r="HL97" s="74"/>
      <c r="HM97" s="74"/>
      <c r="HN97" s="74"/>
      <c r="HO97" s="74"/>
      <c r="HP97" s="74"/>
      <c r="HQ97" s="74"/>
      <c r="HR97" s="74"/>
      <c r="HS97" s="74"/>
      <c r="HT97" s="74"/>
      <c r="HU97" s="74"/>
      <c r="HV97" s="74"/>
      <c r="HW97" s="74"/>
      <c r="HX97" s="74"/>
      <c r="HY97" s="74"/>
      <c r="HZ97" s="74"/>
      <c r="IA97" s="74"/>
      <c r="IB97" s="74"/>
      <c r="IC97" s="74"/>
      <c r="ID97" s="74"/>
      <c r="IE97" s="74"/>
      <c r="IF97" s="74"/>
      <c r="IG97" s="74"/>
      <c r="IH97" s="74"/>
      <c r="II97" s="74"/>
      <c r="IJ97" s="74"/>
      <c r="IK97" s="74"/>
      <c r="IL97" s="74"/>
      <c r="IM97" s="74"/>
      <c r="IN97" s="74"/>
      <c r="IO97" s="74"/>
      <c r="IP97" s="74"/>
      <c r="IQ97" s="74"/>
      <c r="IR97" s="74"/>
      <c r="IS97" s="74"/>
    </row>
    <row r="98" spans="1:253" x14ac:dyDescent="0.2">
      <c r="A98" s="74" t="s">
        <v>544</v>
      </c>
      <c r="B98" s="74">
        <v>3</v>
      </c>
      <c r="C98" s="74" t="s">
        <v>27</v>
      </c>
      <c r="D98" s="184" t="s">
        <v>291</v>
      </c>
      <c r="E98" s="106">
        <v>9.1385493042789676</v>
      </c>
      <c r="F98" s="107">
        <v>46</v>
      </c>
      <c r="G98" s="107">
        <v>96.32</v>
      </c>
      <c r="H98" s="108">
        <v>52000</v>
      </c>
      <c r="I98" s="109"/>
      <c r="J98" s="110">
        <f t="shared" si="5"/>
        <v>44.307199999999995</v>
      </c>
      <c r="K98" s="110">
        <v>41.772466666666666</v>
      </c>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c r="DZ98" s="74"/>
      <c r="EA98" s="74"/>
      <c r="EB98" s="74"/>
      <c r="EC98" s="74"/>
      <c r="ED98" s="74"/>
      <c r="EE98" s="74"/>
      <c r="EF98" s="74"/>
      <c r="EG98" s="74"/>
      <c r="EH98" s="74"/>
      <c r="EI98" s="74"/>
      <c r="EJ98" s="74"/>
      <c r="EK98" s="74"/>
      <c r="EL98" s="74"/>
      <c r="EM98" s="74"/>
      <c r="EN98" s="74"/>
      <c r="EO98" s="74"/>
      <c r="EP98" s="74"/>
      <c r="EQ98" s="74"/>
      <c r="ER98" s="74"/>
      <c r="ES98" s="74"/>
      <c r="ET98" s="74"/>
      <c r="EU98" s="74"/>
      <c r="EV98" s="74"/>
      <c r="EW98" s="74"/>
      <c r="EX98" s="74"/>
      <c r="EY98" s="74"/>
      <c r="EZ98" s="74"/>
      <c r="FA98" s="74"/>
      <c r="FB98" s="74"/>
      <c r="FC98" s="74"/>
      <c r="FD98" s="74"/>
      <c r="FE98" s="74"/>
      <c r="FF98" s="74"/>
      <c r="FG98" s="74"/>
      <c r="FH98" s="74"/>
      <c r="FI98" s="74"/>
      <c r="FJ98" s="74"/>
      <c r="FK98" s="74"/>
      <c r="FL98" s="74"/>
      <c r="FM98" s="74"/>
      <c r="FN98" s="74"/>
      <c r="FO98" s="74"/>
      <c r="FP98" s="74"/>
      <c r="FQ98" s="74"/>
      <c r="FR98" s="74"/>
      <c r="FS98" s="74"/>
      <c r="FT98" s="74"/>
      <c r="FU98" s="74"/>
      <c r="FV98" s="74"/>
      <c r="FW98" s="74"/>
      <c r="FX98" s="74"/>
      <c r="FY98" s="74"/>
      <c r="FZ98" s="74"/>
      <c r="GA98" s="74"/>
      <c r="GB98" s="74"/>
      <c r="GC98" s="74"/>
      <c r="GD98" s="74"/>
      <c r="GE98" s="74"/>
      <c r="GF98" s="74"/>
      <c r="GG98" s="74"/>
      <c r="GH98" s="74"/>
      <c r="GI98" s="74"/>
      <c r="GJ98" s="74"/>
      <c r="GK98" s="74"/>
      <c r="GL98" s="74"/>
      <c r="GM98" s="74"/>
      <c r="GN98" s="74"/>
      <c r="GO98" s="74"/>
      <c r="GP98" s="74"/>
      <c r="GQ98" s="74"/>
      <c r="GR98" s="74"/>
      <c r="GS98" s="74"/>
      <c r="GT98" s="74"/>
      <c r="GU98" s="74"/>
      <c r="GV98" s="74"/>
      <c r="GW98" s="74"/>
      <c r="GX98" s="74"/>
      <c r="GY98" s="74"/>
      <c r="GZ98" s="74"/>
      <c r="HA98" s="74"/>
      <c r="HB98" s="74"/>
      <c r="HC98" s="74"/>
      <c r="HD98" s="74"/>
      <c r="HE98" s="74"/>
      <c r="HF98" s="74"/>
      <c r="HG98" s="74"/>
      <c r="HH98" s="74"/>
      <c r="HI98" s="74"/>
      <c r="HJ98" s="74"/>
      <c r="HK98" s="74"/>
      <c r="HL98" s="74"/>
      <c r="HM98" s="74"/>
      <c r="HN98" s="74"/>
      <c r="HO98" s="74"/>
      <c r="HP98" s="74"/>
      <c r="HQ98" s="74"/>
      <c r="HR98" s="74"/>
      <c r="HS98" s="74"/>
      <c r="HT98" s="74"/>
      <c r="HU98" s="74"/>
      <c r="HV98" s="74"/>
      <c r="HW98" s="74"/>
      <c r="HX98" s="74"/>
      <c r="HY98" s="74"/>
      <c r="HZ98" s="74"/>
      <c r="IA98" s="74"/>
      <c r="IB98" s="74"/>
      <c r="IC98" s="74"/>
      <c r="ID98" s="74"/>
      <c r="IE98" s="74"/>
      <c r="IF98" s="74"/>
      <c r="IG98" s="74"/>
      <c r="IH98" s="74"/>
      <c r="II98" s="74"/>
      <c r="IJ98" s="74"/>
      <c r="IK98" s="74"/>
      <c r="IL98" s="74"/>
      <c r="IM98" s="74"/>
      <c r="IN98" s="74"/>
      <c r="IO98" s="74"/>
      <c r="IP98" s="74"/>
      <c r="IQ98" s="74"/>
      <c r="IR98" s="74"/>
      <c r="IS98" s="74"/>
    </row>
    <row r="99" spans="1:253" s="74" customFormat="1" x14ac:dyDescent="0.2">
      <c r="A99" s="116" t="s">
        <v>554</v>
      </c>
      <c r="B99" s="118">
        <v>1</v>
      </c>
      <c r="C99" s="116" t="s">
        <v>85</v>
      </c>
      <c r="D99" s="185" t="s">
        <v>296</v>
      </c>
      <c r="E99" s="119">
        <v>22.742556544883186</v>
      </c>
      <c r="F99" s="117">
        <v>67</v>
      </c>
      <c r="G99" s="117">
        <v>90.53</v>
      </c>
      <c r="H99" s="120">
        <v>520000</v>
      </c>
      <c r="I99" s="95"/>
      <c r="J99" s="64">
        <f t="shared" si="5"/>
        <v>60.655100000000004</v>
      </c>
      <c r="K99" s="64">
        <v>60.655100000000004</v>
      </c>
      <c r="L99" s="61"/>
      <c r="M99" s="61"/>
      <c r="N99" s="61"/>
      <c r="O99" s="61"/>
      <c r="P99" s="96"/>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row>
    <row r="100" spans="1:253" s="52" customFormat="1" x14ac:dyDescent="0.2">
      <c r="A100" s="61" t="s">
        <v>450</v>
      </c>
      <c r="B100" s="61">
        <v>1</v>
      </c>
      <c r="C100" s="61" t="s">
        <v>451</v>
      </c>
      <c r="D100" s="176" t="s">
        <v>452</v>
      </c>
      <c r="E100" s="94">
        <v>51.618607594936712</v>
      </c>
      <c r="F100" s="50">
        <v>90</v>
      </c>
      <c r="G100" s="50">
        <v>75</v>
      </c>
      <c r="H100" s="51">
        <v>1500000</v>
      </c>
      <c r="I100" s="95"/>
      <c r="J100" s="64">
        <f t="shared" si="5"/>
        <v>67.5</v>
      </c>
      <c r="K100" s="64">
        <v>67.5</v>
      </c>
      <c r="L100" s="61"/>
      <c r="M100" s="61"/>
      <c r="N100" s="61"/>
      <c r="O100" s="61"/>
      <c r="P100" s="96"/>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c r="BN100" s="61"/>
      <c r="BO100" s="61"/>
      <c r="BP100" s="61"/>
      <c r="BQ100" s="61"/>
      <c r="BR100" s="61"/>
      <c r="BS100" s="61"/>
      <c r="BT100" s="61"/>
      <c r="BU100" s="61"/>
      <c r="BV100" s="61"/>
      <c r="BW100" s="61"/>
      <c r="BX100" s="61"/>
      <c r="BY100" s="61"/>
      <c r="BZ100" s="61"/>
      <c r="CA100" s="61"/>
      <c r="CB100" s="61"/>
      <c r="CC100" s="61"/>
      <c r="CD100" s="61"/>
      <c r="CE100" s="61"/>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c r="EQ100" s="61"/>
      <c r="ER100" s="61"/>
      <c r="ES100" s="61"/>
      <c r="ET100" s="61"/>
      <c r="EU100" s="61"/>
      <c r="EV100" s="61"/>
      <c r="EW100" s="61"/>
      <c r="EX100" s="61"/>
      <c r="EY100" s="61"/>
      <c r="EZ100" s="61"/>
      <c r="FA100" s="61"/>
      <c r="FB100" s="61"/>
      <c r="FC100" s="61"/>
      <c r="FD100" s="61"/>
      <c r="FE100" s="61"/>
      <c r="FF100" s="61"/>
      <c r="FG100" s="61"/>
      <c r="FH100" s="61"/>
      <c r="FI100" s="61"/>
      <c r="FJ100" s="61"/>
      <c r="FK100" s="61"/>
      <c r="FL100" s="61"/>
      <c r="FM100" s="61"/>
      <c r="FN100" s="61"/>
      <c r="FO100" s="61"/>
      <c r="FP100" s="61"/>
      <c r="FQ100" s="61"/>
      <c r="FR100" s="61"/>
      <c r="FS100" s="61"/>
      <c r="FT100" s="61"/>
      <c r="FU100" s="61"/>
      <c r="FV100" s="61"/>
      <c r="FW100" s="61"/>
      <c r="FX100" s="61"/>
      <c r="FY100" s="61"/>
      <c r="FZ100" s="61"/>
      <c r="GA100" s="61"/>
      <c r="GB100" s="61"/>
      <c r="GC100" s="61"/>
      <c r="GD100" s="61"/>
      <c r="GE100" s="61"/>
      <c r="GF100" s="61"/>
      <c r="GG100" s="61"/>
      <c r="GH100" s="61"/>
      <c r="GI100" s="61"/>
      <c r="GJ100" s="61"/>
      <c r="GK100" s="61"/>
      <c r="GL100" s="61"/>
      <c r="GM100" s="61"/>
      <c r="GN100" s="61"/>
      <c r="GO100" s="61"/>
      <c r="GP100" s="61"/>
      <c r="GQ100" s="61"/>
      <c r="GR100" s="61"/>
      <c r="GS100" s="61"/>
      <c r="GT100" s="61"/>
      <c r="GU100" s="61"/>
      <c r="GV100" s="61"/>
      <c r="GW100" s="61"/>
      <c r="GX100" s="61"/>
      <c r="GY100" s="61"/>
      <c r="GZ100" s="61"/>
      <c r="HA100" s="61"/>
      <c r="HB100" s="61"/>
      <c r="HC100" s="61"/>
      <c r="HD100" s="61"/>
      <c r="HE100" s="61"/>
      <c r="HF100" s="61"/>
      <c r="HG100" s="61"/>
      <c r="HH100" s="61"/>
      <c r="HI100" s="61"/>
      <c r="HJ100" s="61"/>
      <c r="HK100" s="61"/>
      <c r="HL100" s="61"/>
      <c r="HM100" s="61"/>
      <c r="HN100" s="61"/>
      <c r="HO100" s="61"/>
      <c r="HP100" s="61"/>
      <c r="HQ100" s="61"/>
      <c r="HR100" s="61"/>
      <c r="HS100" s="61"/>
      <c r="HT100" s="61"/>
      <c r="HU100" s="61"/>
      <c r="HV100" s="61"/>
      <c r="HW100" s="61"/>
      <c r="HX100" s="61"/>
      <c r="HY100" s="61"/>
      <c r="HZ100" s="61"/>
      <c r="IA100" s="61"/>
      <c r="IB100" s="61"/>
      <c r="IC100" s="61"/>
      <c r="ID100" s="61"/>
      <c r="IE100" s="61"/>
      <c r="IF100" s="61"/>
      <c r="IG100" s="61"/>
      <c r="IH100" s="61"/>
      <c r="II100" s="61"/>
      <c r="IJ100" s="61"/>
      <c r="IK100" s="61"/>
      <c r="IL100" s="61"/>
      <c r="IM100" s="61"/>
      <c r="IN100" s="61"/>
      <c r="IO100" s="61"/>
      <c r="IP100" s="61"/>
      <c r="IQ100" s="61"/>
      <c r="IR100" s="61"/>
      <c r="IS100" s="61"/>
    </row>
    <row r="101" spans="1:253" s="74" customFormat="1" x14ac:dyDescent="0.2">
      <c r="A101" s="73" t="s">
        <v>514</v>
      </c>
      <c r="B101" s="73">
        <v>4</v>
      </c>
      <c r="C101" s="73" t="s">
        <v>108</v>
      </c>
      <c r="D101" s="183" t="s">
        <v>274</v>
      </c>
      <c r="E101" s="104">
        <v>62.82</v>
      </c>
      <c r="F101" s="99">
        <v>33</v>
      </c>
      <c r="G101" s="99">
        <v>92.84</v>
      </c>
      <c r="H101" s="100">
        <v>444000</v>
      </c>
      <c r="I101" s="101"/>
      <c r="J101" s="102">
        <f t="shared" si="5"/>
        <v>30.637200000000004</v>
      </c>
      <c r="K101" s="102">
        <v>30.637200000000004</v>
      </c>
      <c r="L101" s="73"/>
      <c r="M101" s="73"/>
      <c r="N101" s="73"/>
      <c r="O101" s="73"/>
      <c r="P101" s="10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c r="EO101" s="73"/>
      <c r="EP101" s="73"/>
      <c r="EQ101" s="73"/>
      <c r="ER101" s="73"/>
      <c r="ES101" s="73"/>
      <c r="ET101" s="73"/>
      <c r="EU101" s="73"/>
      <c r="EV101" s="73"/>
      <c r="EW101" s="73"/>
      <c r="EX101" s="73"/>
      <c r="EY101" s="73"/>
      <c r="EZ101" s="73"/>
      <c r="FA101" s="73"/>
      <c r="FB101" s="73"/>
      <c r="FC101" s="73"/>
      <c r="FD101" s="73"/>
      <c r="FE101" s="73"/>
      <c r="FF101" s="73"/>
      <c r="FG101" s="73"/>
      <c r="FH101" s="73"/>
      <c r="FI101" s="73"/>
      <c r="FJ101" s="73"/>
      <c r="FK101" s="73"/>
      <c r="FL101" s="73"/>
      <c r="FM101" s="73"/>
      <c r="FN101" s="73"/>
      <c r="FO101" s="73"/>
      <c r="FP101" s="73"/>
      <c r="FQ101" s="73"/>
      <c r="FR101" s="73"/>
      <c r="FS101" s="73"/>
      <c r="FT101" s="73"/>
      <c r="FU101" s="73"/>
      <c r="FV101" s="73"/>
      <c r="FW101" s="73"/>
      <c r="FX101" s="73"/>
      <c r="FY101" s="73"/>
      <c r="FZ101" s="73"/>
      <c r="GA101" s="73"/>
      <c r="GB101" s="73"/>
      <c r="GC101" s="73"/>
      <c r="GD101" s="73"/>
      <c r="GE101" s="73"/>
      <c r="GF101" s="73"/>
      <c r="GG101" s="73"/>
      <c r="GH101" s="73"/>
      <c r="GI101" s="73"/>
      <c r="GJ101" s="73"/>
      <c r="GK101" s="73"/>
      <c r="GL101" s="73"/>
      <c r="GM101" s="73"/>
      <c r="GN101" s="73"/>
      <c r="GO101" s="73"/>
      <c r="GP101" s="73"/>
      <c r="GQ101" s="73"/>
      <c r="GR101" s="73"/>
      <c r="GS101" s="73"/>
      <c r="GT101" s="73"/>
      <c r="GU101" s="73"/>
      <c r="GV101" s="73"/>
      <c r="GW101" s="73"/>
      <c r="GX101" s="73"/>
      <c r="GY101" s="73"/>
      <c r="GZ101" s="73"/>
      <c r="HA101" s="73"/>
      <c r="HB101" s="73"/>
      <c r="HC101" s="73"/>
      <c r="HD101" s="73"/>
      <c r="HE101" s="73"/>
      <c r="HF101" s="73"/>
      <c r="HG101" s="73"/>
      <c r="HH101" s="73"/>
      <c r="HI101" s="73"/>
      <c r="HJ101" s="73"/>
      <c r="HK101" s="73"/>
      <c r="HL101" s="73"/>
      <c r="HM101" s="73"/>
      <c r="HN101" s="73"/>
      <c r="HO101" s="73"/>
      <c r="HP101" s="73"/>
      <c r="HQ101" s="73"/>
      <c r="HR101" s="73"/>
      <c r="HS101" s="73"/>
      <c r="HT101" s="73"/>
      <c r="HU101" s="73"/>
      <c r="HV101" s="73"/>
      <c r="HW101" s="73"/>
      <c r="HX101" s="73"/>
      <c r="HY101" s="73"/>
      <c r="HZ101" s="73"/>
      <c r="IA101" s="73"/>
      <c r="IB101" s="73"/>
      <c r="IC101" s="73"/>
      <c r="ID101" s="73"/>
      <c r="IE101" s="73"/>
      <c r="IF101" s="73"/>
      <c r="IG101" s="73"/>
      <c r="IH101" s="73"/>
      <c r="II101" s="73"/>
      <c r="IJ101" s="73"/>
      <c r="IK101" s="73"/>
      <c r="IL101" s="73"/>
      <c r="IM101" s="73"/>
      <c r="IN101" s="73"/>
      <c r="IO101" s="73"/>
      <c r="IP101" s="73"/>
      <c r="IQ101" s="73"/>
      <c r="IR101" s="73"/>
      <c r="IS101" s="73"/>
    </row>
    <row r="102" spans="1:253" x14ac:dyDescent="0.2">
      <c r="A102" s="73" t="s">
        <v>561</v>
      </c>
      <c r="B102" s="73">
        <v>4</v>
      </c>
      <c r="C102" s="73" t="s">
        <v>98</v>
      </c>
      <c r="D102" s="183" t="s">
        <v>358</v>
      </c>
      <c r="E102" s="104">
        <v>64.488409090909087</v>
      </c>
      <c r="F102" s="99">
        <v>85</v>
      </c>
      <c r="G102" s="99">
        <v>98.36</v>
      </c>
      <c r="H102" s="100">
        <v>664900</v>
      </c>
      <c r="I102" s="101"/>
      <c r="J102" s="102">
        <f t="shared" si="5"/>
        <v>83.606000000000009</v>
      </c>
      <c r="K102" s="102">
        <v>83.606000000000009</v>
      </c>
      <c r="L102" s="73"/>
      <c r="M102" s="73"/>
      <c r="N102" s="73"/>
      <c r="O102" s="73"/>
      <c r="P102" s="10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c r="EO102" s="73"/>
      <c r="EP102" s="73"/>
      <c r="EQ102" s="73"/>
      <c r="ER102" s="73"/>
      <c r="ES102" s="73"/>
      <c r="ET102" s="73"/>
      <c r="EU102" s="73"/>
      <c r="EV102" s="73"/>
      <c r="EW102" s="73"/>
      <c r="EX102" s="73"/>
      <c r="EY102" s="73"/>
      <c r="EZ102" s="73"/>
      <c r="FA102" s="73"/>
      <c r="FB102" s="73"/>
      <c r="FC102" s="73"/>
      <c r="FD102" s="73"/>
      <c r="FE102" s="73"/>
      <c r="FF102" s="73"/>
      <c r="FG102" s="73"/>
      <c r="FH102" s="73"/>
      <c r="FI102" s="73"/>
      <c r="FJ102" s="73"/>
      <c r="FK102" s="73"/>
      <c r="FL102" s="73"/>
      <c r="FM102" s="73"/>
      <c r="FN102" s="73"/>
      <c r="FO102" s="73"/>
      <c r="FP102" s="73"/>
      <c r="FQ102" s="73"/>
      <c r="FR102" s="73"/>
      <c r="FS102" s="73"/>
      <c r="FT102" s="73"/>
      <c r="FU102" s="73"/>
      <c r="FV102" s="73"/>
      <c r="FW102" s="73"/>
      <c r="FX102" s="73"/>
      <c r="FY102" s="73"/>
      <c r="FZ102" s="73"/>
      <c r="GA102" s="73"/>
      <c r="GB102" s="73"/>
      <c r="GC102" s="73"/>
      <c r="GD102" s="73"/>
      <c r="GE102" s="73"/>
      <c r="GF102" s="73"/>
      <c r="GG102" s="73"/>
      <c r="GH102" s="73"/>
      <c r="GI102" s="73"/>
      <c r="GJ102" s="73"/>
      <c r="GK102" s="73"/>
      <c r="GL102" s="73"/>
      <c r="GM102" s="73"/>
      <c r="GN102" s="73"/>
      <c r="GO102" s="73"/>
      <c r="GP102" s="73"/>
      <c r="GQ102" s="73"/>
      <c r="GR102" s="73"/>
      <c r="GS102" s="73"/>
      <c r="GT102" s="73"/>
      <c r="GU102" s="73"/>
      <c r="GV102" s="73"/>
      <c r="GW102" s="73"/>
      <c r="GX102" s="73"/>
      <c r="GY102" s="73"/>
      <c r="GZ102" s="73"/>
      <c r="HA102" s="73"/>
      <c r="HB102" s="73"/>
      <c r="HC102" s="73"/>
      <c r="HD102" s="73"/>
      <c r="HE102" s="73"/>
      <c r="HF102" s="73"/>
      <c r="HG102" s="73"/>
      <c r="HH102" s="73"/>
      <c r="HI102" s="73"/>
      <c r="HJ102" s="73"/>
      <c r="HK102" s="73"/>
      <c r="HL102" s="73"/>
      <c r="HM102" s="73"/>
      <c r="HN102" s="73"/>
      <c r="HO102" s="73"/>
      <c r="HP102" s="73"/>
      <c r="HQ102" s="73"/>
      <c r="HR102" s="73"/>
      <c r="HS102" s="73"/>
      <c r="HT102" s="73"/>
      <c r="HU102" s="73"/>
      <c r="HV102" s="73"/>
      <c r="HW102" s="73"/>
      <c r="HX102" s="73"/>
      <c r="HY102" s="73"/>
      <c r="HZ102" s="73"/>
      <c r="IA102" s="73"/>
      <c r="IB102" s="73"/>
      <c r="IC102" s="73"/>
      <c r="ID102" s="73"/>
      <c r="IE102" s="73"/>
      <c r="IF102" s="73"/>
      <c r="IG102" s="73"/>
      <c r="IH102" s="73"/>
      <c r="II102" s="73"/>
      <c r="IJ102" s="73"/>
      <c r="IK102" s="73"/>
      <c r="IL102" s="73"/>
      <c r="IM102" s="73"/>
      <c r="IN102" s="73"/>
      <c r="IO102" s="73"/>
      <c r="IP102" s="73"/>
      <c r="IQ102" s="73"/>
      <c r="IR102" s="73"/>
      <c r="IS102" s="73"/>
    </row>
    <row r="103" spans="1:253" x14ac:dyDescent="0.2">
      <c r="A103" s="73" t="s">
        <v>565</v>
      </c>
      <c r="B103" s="73">
        <v>4</v>
      </c>
      <c r="C103" s="73" t="s">
        <v>371</v>
      </c>
      <c r="D103" s="183" t="s">
        <v>372</v>
      </c>
      <c r="E103" s="98">
        <v>44.641441441441444</v>
      </c>
      <c r="F103" s="99">
        <v>85</v>
      </c>
      <c r="G103" s="99">
        <v>99.1</v>
      </c>
      <c r="H103" s="100">
        <v>534100</v>
      </c>
      <c r="I103" s="101"/>
      <c r="J103" s="102">
        <f t="shared" si="5"/>
        <v>84.234999999999999</v>
      </c>
      <c r="K103" s="102">
        <v>85</v>
      </c>
      <c r="L103" s="73"/>
      <c r="M103" s="73"/>
      <c r="N103" s="73"/>
      <c r="O103" s="73"/>
      <c r="P103" s="10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c r="EO103" s="73"/>
      <c r="EP103" s="73"/>
      <c r="EQ103" s="73"/>
      <c r="ER103" s="73"/>
      <c r="ES103" s="73"/>
      <c r="ET103" s="73"/>
      <c r="EU103" s="73"/>
      <c r="EV103" s="73"/>
      <c r="EW103" s="73"/>
      <c r="EX103" s="73"/>
      <c r="EY103" s="73"/>
      <c r="EZ103" s="73"/>
      <c r="FA103" s="73"/>
      <c r="FB103" s="73"/>
      <c r="FC103" s="73"/>
      <c r="FD103" s="73"/>
      <c r="FE103" s="73"/>
      <c r="FF103" s="73"/>
      <c r="FG103" s="73"/>
      <c r="FH103" s="73"/>
      <c r="FI103" s="73"/>
      <c r="FJ103" s="73"/>
      <c r="FK103" s="73"/>
      <c r="FL103" s="73"/>
      <c r="FM103" s="73"/>
      <c r="FN103" s="73"/>
      <c r="FO103" s="73"/>
      <c r="FP103" s="73"/>
      <c r="FQ103" s="73"/>
      <c r="FR103" s="73"/>
      <c r="FS103" s="73"/>
      <c r="FT103" s="73"/>
      <c r="FU103" s="73"/>
      <c r="FV103" s="73"/>
      <c r="FW103" s="73"/>
      <c r="FX103" s="73"/>
      <c r="FY103" s="73"/>
      <c r="FZ103" s="73"/>
      <c r="GA103" s="73"/>
      <c r="GB103" s="73"/>
      <c r="GC103" s="73"/>
      <c r="GD103" s="73"/>
      <c r="GE103" s="73"/>
      <c r="GF103" s="73"/>
      <c r="GG103" s="73"/>
      <c r="GH103" s="73"/>
      <c r="GI103" s="73"/>
      <c r="GJ103" s="73"/>
      <c r="GK103" s="73"/>
      <c r="GL103" s="73"/>
      <c r="GM103" s="73"/>
      <c r="GN103" s="73"/>
      <c r="GO103" s="73"/>
      <c r="GP103" s="73"/>
      <c r="GQ103" s="73"/>
      <c r="GR103" s="73"/>
      <c r="GS103" s="73"/>
      <c r="GT103" s="73"/>
      <c r="GU103" s="73"/>
      <c r="GV103" s="73"/>
      <c r="GW103" s="73"/>
      <c r="GX103" s="73"/>
      <c r="GY103" s="73"/>
      <c r="GZ103" s="73"/>
      <c r="HA103" s="73"/>
      <c r="HB103" s="73"/>
      <c r="HC103" s="73"/>
      <c r="HD103" s="73"/>
      <c r="HE103" s="73"/>
      <c r="HF103" s="73"/>
      <c r="HG103" s="73"/>
      <c r="HH103" s="73"/>
      <c r="HI103" s="73"/>
      <c r="HJ103" s="73"/>
      <c r="HK103" s="73"/>
      <c r="HL103" s="73"/>
      <c r="HM103" s="73"/>
      <c r="HN103" s="73"/>
      <c r="HO103" s="73"/>
      <c r="HP103" s="73"/>
      <c r="HQ103" s="73"/>
      <c r="HR103" s="73"/>
      <c r="HS103" s="73"/>
      <c r="HT103" s="73"/>
      <c r="HU103" s="73"/>
      <c r="HV103" s="73"/>
      <c r="HW103" s="73"/>
      <c r="HX103" s="73"/>
      <c r="HY103" s="73"/>
      <c r="HZ103" s="73"/>
      <c r="IA103" s="73"/>
      <c r="IB103" s="73"/>
      <c r="IC103" s="73"/>
      <c r="ID103" s="73"/>
      <c r="IE103" s="73"/>
      <c r="IF103" s="73"/>
      <c r="IG103" s="73"/>
      <c r="IH103" s="73"/>
      <c r="II103" s="73"/>
      <c r="IJ103" s="73"/>
      <c r="IK103" s="73"/>
      <c r="IL103" s="73"/>
      <c r="IM103" s="73"/>
      <c r="IN103" s="73"/>
      <c r="IO103" s="73"/>
      <c r="IP103" s="73"/>
      <c r="IQ103" s="73"/>
      <c r="IR103" s="73"/>
      <c r="IS103" s="73"/>
    </row>
    <row r="104" spans="1:253" s="121" customFormat="1" x14ac:dyDescent="0.2">
      <c r="A104" s="73" t="s">
        <v>610</v>
      </c>
      <c r="B104" s="73">
        <v>4</v>
      </c>
      <c r="C104" s="73" t="s">
        <v>373</v>
      </c>
      <c r="D104" s="183" t="s">
        <v>374</v>
      </c>
      <c r="E104" s="98">
        <v>146.28318306010931</v>
      </c>
      <c r="F104" s="99">
        <v>65</v>
      </c>
      <c r="G104" s="99">
        <v>95.46</v>
      </c>
      <c r="H104" s="100">
        <v>485000</v>
      </c>
      <c r="I104" s="101"/>
      <c r="J104" s="102">
        <f t="shared" ref="J104:J141" si="7">G104*F104/100</f>
        <v>62.048999999999999</v>
      </c>
      <c r="K104" s="102">
        <v>62.05</v>
      </c>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c r="EO104" s="73"/>
      <c r="EP104" s="73"/>
      <c r="EQ104" s="73"/>
      <c r="ER104" s="73"/>
      <c r="ES104" s="73"/>
      <c r="ET104" s="73"/>
      <c r="EU104" s="73"/>
      <c r="EV104" s="73"/>
      <c r="EW104" s="73"/>
      <c r="EX104" s="73"/>
      <c r="EY104" s="73"/>
      <c r="EZ104" s="73"/>
      <c r="FA104" s="73"/>
      <c r="FB104" s="73"/>
      <c r="FC104" s="73"/>
      <c r="FD104" s="73"/>
      <c r="FE104" s="73"/>
      <c r="FF104" s="73"/>
      <c r="FG104" s="73"/>
      <c r="FH104" s="73"/>
      <c r="FI104" s="73"/>
      <c r="FJ104" s="73"/>
      <c r="FK104" s="73"/>
      <c r="FL104" s="73"/>
      <c r="FM104" s="73"/>
      <c r="FN104" s="73"/>
      <c r="FO104" s="73"/>
      <c r="FP104" s="73"/>
      <c r="FQ104" s="73"/>
      <c r="FR104" s="73"/>
      <c r="FS104" s="73"/>
      <c r="FT104" s="73"/>
      <c r="FU104" s="73"/>
      <c r="FV104" s="73"/>
      <c r="FW104" s="73"/>
      <c r="FX104" s="73"/>
      <c r="FY104" s="73"/>
      <c r="FZ104" s="73"/>
      <c r="GA104" s="73"/>
      <c r="GB104" s="73"/>
      <c r="GC104" s="73"/>
      <c r="GD104" s="73"/>
      <c r="GE104" s="73"/>
      <c r="GF104" s="73"/>
      <c r="GG104" s="73"/>
      <c r="GH104" s="73"/>
      <c r="GI104" s="73"/>
      <c r="GJ104" s="73"/>
      <c r="GK104" s="73"/>
      <c r="GL104" s="73"/>
      <c r="GM104" s="73"/>
      <c r="GN104" s="73"/>
      <c r="GO104" s="73"/>
      <c r="GP104" s="73"/>
      <c r="GQ104" s="73"/>
      <c r="GR104" s="73"/>
      <c r="GS104" s="73"/>
      <c r="GT104" s="73"/>
      <c r="GU104" s="73"/>
      <c r="GV104" s="73"/>
      <c r="GW104" s="73"/>
      <c r="GX104" s="73"/>
      <c r="GY104" s="73"/>
      <c r="GZ104" s="73"/>
      <c r="HA104" s="73"/>
      <c r="HB104" s="73"/>
      <c r="HC104" s="73"/>
      <c r="HD104" s="73"/>
      <c r="HE104" s="73"/>
      <c r="HF104" s="73"/>
      <c r="HG104" s="73"/>
      <c r="HH104" s="73"/>
      <c r="HI104" s="73"/>
      <c r="HJ104" s="73"/>
      <c r="HK104" s="73"/>
      <c r="HL104" s="73"/>
      <c r="HM104" s="73"/>
      <c r="HN104" s="73"/>
      <c r="HO104" s="73"/>
      <c r="HP104" s="73"/>
      <c r="HQ104" s="73"/>
      <c r="HR104" s="73"/>
      <c r="HS104" s="73"/>
      <c r="HT104" s="73"/>
      <c r="HU104" s="73"/>
      <c r="HV104" s="73"/>
      <c r="HW104" s="73"/>
      <c r="HX104" s="73"/>
      <c r="HY104" s="73"/>
      <c r="HZ104" s="73"/>
      <c r="IA104" s="73"/>
      <c r="IB104" s="73"/>
      <c r="IC104" s="73"/>
      <c r="ID104" s="73"/>
      <c r="IE104" s="73"/>
      <c r="IF104" s="73"/>
      <c r="IG104" s="73"/>
      <c r="IH104" s="73"/>
      <c r="II104" s="73"/>
      <c r="IJ104" s="73"/>
      <c r="IK104" s="73"/>
      <c r="IL104" s="73"/>
      <c r="IM104" s="73"/>
      <c r="IN104" s="73"/>
      <c r="IO104" s="73"/>
      <c r="IP104" s="73"/>
      <c r="IQ104" s="73"/>
      <c r="IR104" s="73"/>
      <c r="IS104" s="73"/>
    </row>
    <row r="105" spans="1:253" s="52" customFormat="1" x14ac:dyDescent="0.2">
      <c r="A105" s="74" t="s">
        <v>583</v>
      </c>
      <c r="B105" s="74">
        <v>3</v>
      </c>
      <c r="C105" s="74" t="s">
        <v>109</v>
      </c>
      <c r="D105" s="184" t="s">
        <v>319</v>
      </c>
      <c r="E105" s="106">
        <v>34.81</v>
      </c>
      <c r="F105" s="107">
        <v>91</v>
      </c>
      <c r="G105" s="107">
        <v>89.77</v>
      </c>
      <c r="H105" s="129">
        <v>25800</v>
      </c>
      <c r="I105" s="109"/>
      <c r="J105" s="110">
        <f t="shared" si="7"/>
        <v>81.690699999999993</v>
      </c>
      <c r="K105" s="110">
        <v>81.690699999999993</v>
      </c>
      <c r="L105" s="74"/>
      <c r="M105" s="74"/>
      <c r="N105" s="74"/>
      <c r="O105" s="74"/>
      <c r="P105" s="111"/>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c r="CY105" s="74"/>
      <c r="CZ105" s="74"/>
      <c r="DA105" s="74"/>
      <c r="DB105" s="74"/>
      <c r="DC105" s="74"/>
      <c r="DD105" s="74"/>
      <c r="DE105" s="74"/>
      <c r="DF105" s="74"/>
      <c r="DG105" s="74"/>
      <c r="DH105" s="74"/>
      <c r="DI105" s="74"/>
      <c r="DJ105" s="74"/>
      <c r="DK105" s="74"/>
      <c r="DL105" s="74"/>
      <c r="DM105" s="74"/>
      <c r="DN105" s="74"/>
      <c r="DO105" s="74"/>
      <c r="DP105" s="74"/>
      <c r="DQ105" s="74"/>
      <c r="DR105" s="74"/>
      <c r="DS105" s="74"/>
      <c r="DT105" s="74"/>
      <c r="DU105" s="74"/>
      <c r="DV105" s="74"/>
      <c r="DW105" s="74"/>
      <c r="DX105" s="74"/>
      <c r="DY105" s="74"/>
      <c r="DZ105" s="74"/>
      <c r="EA105" s="74"/>
      <c r="EB105" s="74"/>
      <c r="EC105" s="74"/>
      <c r="ED105" s="74"/>
      <c r="EE105" s="74"/>
      <c r="EF105" s="74"/>
      <c r="EG105" s="74"/>
      <c r="EH105" s="74"/>
      <c r="EI105" s="74"/>
      <c r="EJ105" s="74"/>
      <c r="EK105" s="74"/>
      <c r="EL105" s="74"/>
      <c r="EM105" s="74"/>
      <c r="EN105" s="74"/>
      <c r="EO105" s="74"/>
      <c r="EP105" s="74"/>
      <c r="EQ105" s="74"/>
      <c r="ER105" s="74"/>
      <c r="ES105" s="74"/>
      <c r="ET105" s="74"/>
      <c r="EU105" s="74"/>
      <c r="EV105" s="74"/>
      <c r="EW105" s="74"/>
      <c r="EX105" s="74"/>
      <c r="EY105" s="74"/>
      <c r="EZ105" s="74"/>
      <c r="FA105" s="74"/>
      <c r="FB105" s="74"/>
      <c r="FC105" s="74"/>
      <c r="FD105" s="74"/>
      <c r="FE105" s="74"/>
      <c r="FF105" s="74"/>
      <c r="FG105" s="74"/>
      <c r="FH105" s="74"/>
      <c r="FI105" s="74"/>
      <c r="FJ105" s="74"/>
      <c r="FK105" s="74"/>
      <c r="FL105" s="74"/>
      <c r="FM105" s="74"/>
      <c r="FN105" s="74"/>
      <c r="FO105" s="74"/>
      <c r="FP105" s="74"/>
      <c r="FQ105" s="74"/>
      <c r="FR105" s="74"/>
      <c r="FS105" s="74"/>
      <c r="FT105" s="74"/>
      <c r="FU105" s="74"/>
      <c r="FV105" s="74"/>
      <c r="FW105" s="74"/>
      <c r="FX105" s="74"/>
      <c r="FY105" s="74"/>
      <c r="FZ105" s="74"/>
      <c r="GA105" s="74"/>
      <c r="GB105" s="74"/>
      <c r="GC105" s="74"/>
      <c r="GD105" s="74"/>
      <c r="GE105" s="74"/>
      <c r="GF105" s="74"/>
      <c r="GG105" s="74"/>
      <c r="GH105" s="74"/>
      <c r="GI105" s="74"/>
      <c r="GJ105" s="74"/>
      <c r="GK105" s="74"/>
      <c r="GL105" s="74"/>
      <c r="GM105" s="74"/>
      <c r="GN105" s="74"/>
      <c r="GO105" s="74"/>
      <c r="GP105" s="74"/>
      <c r="GQ105" s="74"/>
      <c r="GR105" s="74"/>
      <c r="GS105" s="74"/>
      <c r="GT105" s="74"/>
      <c r="GU105" s="74"/>
      <c r="GV105" s="74"/>
      <c r="GW105" s="74"/>
      <c r="GX105" s="74"/>
      <c r="GY105" s="74"/>
      <c r="GZ105" s="74"/>
      <c r="HA105" s="74"/>
      <c r="HB105" s="74"/>
      <c r="HC105" s="74"/>
      <c r="HD105" s="74"/>
      <c r="HE105" s="74"/>
      <c r="HF105" s="74"/>
      <c r="HG105" s="74"/>
      <c r="HH105" s="74"/>
      <c r="HI105" s="74"/>
      <c r="HJ105" s="74"/>
      <c r="HK105" s="74"/>
      <c r="HL105" s="74"/>
      <c r="HM105" s="74"/>
      <c r="HN105" s="74"/>
      <c r="HO105" s="74"/>
      <c r="HP105" s="74"/>
      <c r="HQ105" s="74"/>
      <c r="HR105" s="74"/>
      <c r="HS105" s="74"/>
      <c r="HT105" s="74"/>
      <c r="HU105" s="74"/>
      <c r="HV105" s="74"/>
      <c r="HW105" s="74"/>
      <c r="HX105" s="74"/>
      <c r="HY105" s="74"/>
      <c r="HZ105" s="74"/>
      <c r="IA105" s="74"/>
      <c r="IB105" s="74"/>
      <c r="IC105" s="74"/>
      <c r="ID105" s="74"/>
      <c r="IE105" s="74"/>
      <c r="IF105" s="74"/>
      <c r="IG105" s="74"/>
      <c r="IH105" s="74"/>
      <c r="II105" s="74"/>
      <c r="IJ105" s="74"/>
      <c r="IK105" s="74"/>
      <c r="IL105" s="74"/>
      <c r="IM105" s="74"/>
      <c r="IN105" s="74"/>
      <c r="IO105" s="74"/>
      <c r="IP105" s="74"/>
      <c r="IQ105" s="74"/>
      <c r="IR105" s="74"/>
      <c r="IS105" s="74"/>
    </row>
    <row r="106" spans="1:253" x14ac:dyDescent="0.2">
      <c r="A106" s="131" t="s">
        <v>392</v>
      </c>
      <c r="B106" s="131">
        <v>3</v>
      </c>
      <c r="C106" s="131" t="s">
        <v>393</v>
      </c>
      <c r="D106" s="188" t="s">
        <v>394</v>
      </c>
      <c r="E106" s="132">
        <v>34.67</v>
      </c>
      <c r="F106" s="133">
        <v>86</v>
      </c>
      <c r="G106" s="133">
        <v>97.16</v>
      </c>
      <c r="H106" s="134">
        <v>54700</v>
      </c>
      <c r="I106" s="135"/>
      <c r="J106" s="136">
        <f t="shared" si="7"/>
        <v>83.557600000000008</v>
      </c>
      <c r="K106" s="136">
        <v>83.56</v>
      </c>
    </row>
    <row r="107" spans="1:253" x14ac:dyDescent="0.2">
      <c r="A107" s="97" t="s">
        <v>533</v>
      </c>
      <c r="B107" s="97">
        <v>4</v>
      </c>
      <c r="C107" s="97" t="s">
        <v>385</v>
      </c>
      <c r="D107" s="182" t="s">
        <v>386</v>
      </c>
      <c r="E107" s="98">
        <v>46.405138888888892</v>
      </c>
      <c r="F107" s="99">
        <v>96</v>
      </c>
      <c r="G107" s="99">
        <v>99.99</v>
      </c>
      <c r="H107" s="100">
        <v>620000</v>
      </c>
      <c r="I107" s="101"/>
      <c r="J107" s="102">
        <f t="shared" si="7"/>
        <v>95.990399999999994</v>
      </c>
      <c r="K107" s="102">
        <v>95.99</v>
      </c>
      <c r="L107" s="97"/>
      <c r="M107" s="97"/>
      <c r="N107" s="97"/>
      <c r="O107" s="97"/>
      <c r="P107" s="103"/>
      <c r="Q107" s="97"/>
      <c r="R107" s="97"/>
      <c r="S107" s="97"/>
      <c r="T107" s="97"/>
      <c r="U107" s="97"/>
      <c r="V107" s="97"/>
      <c r="W107" s="97"/>
      <c r="X107" s="97"/>
      <c r="Y107" s="97"/>
      <c r="Z107" s="97"/>
      <c r="AA107" s="97"/>
      <c r="AB107" s="97"/>
      <c r="AC107" s="97"/>
      <c r="AD107" s="97"/>
      <c r="AE107" s="97"/>
      <c r="AF107" s="97"/>
      <c r="AG107" s="97"/>
      <c r="AH107" s="97"/>
      <c r="AI107" s="97"/>
      <c r="AJ107" s="97"/>
      <c r="AK107" s="97"/>
      <c r="AL107" s="97"/>
      <c r="AM107" s="97"/>
      <c r="AN107" s="97"/>
      <c r="AO107" s="97"/>
      <c r="AP107" s="97"/>
      <c r="AQ107" s="97"/>
      <c r="AR107" s="97"/>
      <c r="AS107" s="97"/>
      <c r="AT107" s="97"/>
      <c r="AU107" s="97"/>
      <c r="AV107" s="97"/>
      <c r="AW107" s="97"/>
      <c r="AX107" s="97"/>
      <c r="AY107" s="97"/>
      <c r="AZ107" s="97"/>
      <c r="BA107" s="97"/>
      <c r="BB107" s="97"/>
      <c r="BC107" s="97"/>
      <c r="BD107" s="97"/>
      <c r="BE107" s="97"/>
      <c r="BF107" s="97"/>
      <c r="BG107" s="97"/>
      <c r="BH107" s="97"/>
      <c r="BI107" s="97"/>
      <c r="BJ107" s="97"/>
      <c r="BK107" s="97"/>
      <c r="BL107" s="97"/>
      <c r="BM107" s="97"/>
      <c r="BN107" s="97"/>
      <c r="BO107" s="97"/>
      <c r="BP107" s="97"/>
      <c r="BQ107" s="97"/>
      <c r="BR107" s="97"/>
      <c r="BS107" s="97"/>
      <c r="BT107" s="97"/>
      <c r="BU107" s="97"/>
      <c r="BV107" s="97"/>
      <c r="BW107" s="97"/>
      <c r="BX107" s="97"/>
      <c r="BY107" s="97"/>
      <c r="BZ107" s="97"/>
      <c r="CA107" s="97"/>
      <c r="CB107" s="97"/>
      <c r="CC107" s="97"/>
      <c r="CD107" s="97"/>
      <c r="CE107" s="97"/>
      <c r="CF107" s="97"/>
      <c r="CG107" s="97"/>
      <c r="CH107" s="97"/>
      <c r="CI107" s="97"/>
      <c r="CJ107" s="97"/>
      <c r="CK107" s="97"/>
      <c r="CL107" s="97"/>
      <c r="CM107" s="97"/>
      <c r="CN107" s="97"/>
      <c r="CO107" s="97"/>
      <c r="CP107" s="97"/>
      <c r="CQ107" s="97"/>
      <c r="CR107" s="97"/>
      <c r="CS107" s="97"/>
      <c r="CT107" s="97"/>
      <c r="CU107" s="97"/>
      <c r="CV107" s="97"/>
      <c r="CW107" s="97"/>
      <c r="CX107" s="97"/>
      <c r="CY107" s="97"/>
      <c r="CZ107" s="97"/>
      <c r="DA107" s="97"/>
      <c r="DB107" s="97"/>
      <c r="DC107" s="97"/>
      <c r="DD107" s="97"/>
      <c r="DE107" s="97"/>
      <c r="DF107" s="97"/>
      <c r="DG107" s="97"/>
      <c r="DH107" s="97"/>
      <c r="DI107" s="97"/>
      <c r="DJ107" s="97"/>
      <c r="DK107" s="97"/>
      <c r="DL107" s="97"/>
      <c r="DM107" s="97"/>
      <c r="DN107" s="97"/>
      <c r="DO107" s="97"/>
      <c r="DP107" s="97"/>
      <c r="DQ107" s="97"/>
      <c r="DR107" s="97"/>
      <c r="DS107" s="97"/>
      <c r="DT107" s="97"/>
      <c r="DU107" s="97"/>
      <c r="DV107" s="97"/>
      <c r="DW107" s="97"/>
      <c r="DX107" s="97"/>
      <c r="DY107" s="97"/>
      <c r="DZ107" s="97"/>
      <c r="EA107" s="97"/>
      <c r="EB107" s="97"/>
      <c r="EC107" s="97"/>
      <c r="ED107" s="97"/>
      <c r="EE107" s="97"/>
      <c r="EF107" s="97"/>
      <c r="EG107" s="97"/>
      <c r="EH107" s="97"/>
      <c r="EI107" s="97"/>
      <c r="EJ107" s="97"/>
      <c r="EK107" s="97"/>
      <c r="EL107" s="97"/>
      <c r="EM107" s="97"/>
      <c r="EN107" s="97"/>
      <c r="EO107" s="97"/>
      <c r="EP107" s="97"/>
      <c r="EQ107" s="97"/>
      <c r="ER107" s="97"/>
      <c r="ES107" s="97"/>
      <c r="ET107" s="97"/>
      <c r="EU107" s="97"/>
      <c r="EV107" s="97"/>
      <c r="EW107" s="97"/>
      <c r="EX107" s="97"/>
      <c r="EY107" s="97"/>
      <c r="EZ107" s="97"/>
      <c r="FA107" s="97"/>
      <c r="FB107" s="97"/>
      <c r="FC107" s="97"/>
      <c r="FD107" s="97"/>
      <c r="FE107" s="97"/>
      <c r="FF107" s="97"/>
      <c r="FG107" s="97"/>
      <c r="FH107" s="97"/>
      <c r="FI107" s="97"/>
      <c r="FJ107" s="97"/>
      <c r="FK107" s="97"/>
      <c r="FL107" s="97"/>
      <c r="FM107" s="97"/>
      <c r="FN107" s="97"/>
      <c r="FO107" s="97"/>
      <c r="FP107" s="97"/>
      <c r="FQ107" s="97"/>
      <c r="FR107" s="97"/>
      <c r="FS107" s="97"/>
      <c r="FT107" s="97"/>
      <c r="FU107" s="97"/>
      <c r="FV107" s="97"/>
      <c r="FW107" s="97"/>
      <c r="FX107" s="97"/>
      <c r="FY107" s="97"/>
      <c r="FZ107" s="97"/>
      <c r="GA107" s="97"/>
      <c r="GB107" s="97"/>
      <c r="GC107" s="97"/>
      <c r="GD107" s="97"/>
      <c r="GE107" s="97"/>
      <c r="GF107" s="97"/>
      <c r="GG107" s="97"/>
      <c r="GH107" s="97"/>
      <c r="GI107" s="97"/>
      <c r="GJ107" s="97"/>
      <c r="GK107" s="97"/>
      <c r="GL107" s="97"/>
      <c r="GM107" s="97"/>
      <c r="GN107" s="97"/>
      <c r="GO107" s="97"/>
      <c r="GP107" s="97"/>
      <c r="GQ107" s="97"/>
      <c r="GR107" s="97"/>
      <c r="GS107" s="97"/>
      <c r="GT107" s="97"/>
      <c r="GU107" s="97"/>
      <c r="GV107" s="97"/>
      <c r="GW107" s="97"/>
      <c r="GX107" s="97"/>
      <c r="GY107" s="97"/>
      <c r="GZ107" s="97"/>
      <c r="HA107" s="97"/>
      <c r="HB107" s="97"/>
      <c r="HC107" s="97"/>
      <c r="HD107" s="97"/>
      <c r="HE107" s="97"/>
      <c r="HF107" s="97"/>
      <c r="HG107" s="97"/>
      <c r="HH107" s="97"/>
      <c r="HI107" s="97"/>
      <c r="HJ107" s="97"/>
      <c r="HK107" s="97"/>
      <c r="HL107" s="97"/>
      <c r="HM107" s="97"/>
      <c r="HN107" s="97"/>
      <c r="HO107" s="97"/>
      <c r="HP107" s="97"/>
      <c r="HQ107" s="97"/>
      <c r="HR107" s="97"/>
      <c r="HS107" s="97"/>
      <c r="HT107" s="97"/>
      <c r="HU107" s="97"/>
      <c r="HV107" s="97"/>
      <c r="HW107" s="97"/>
      <c r="HX107" s="97"/>
      <c r="HY107" s="97"/>
      <c r="HZ107" s="97"/>
      <c r="IA107" s="97"/>
      <c r="IB107" s="97"/>
      <c r="IC107" s="97"/>
      <c r="ID107" s="97"/>
      <c r="IE107" s="97"/>
      <c r="IF107" s="97"/>
      <c r="IG107" s="97"/>
      <c r="IH107" s="97"/>
      <c r="II107" s="97"/>
      <c r="IJ107" s="97"/>
      <c r="IK107" s="97"/>
      <c r="IL107" s="97"/>
      <c r="IM107" s="97"/>
      <c r="IN107" s="97"/>
      <c r="IO107" s="97"/>
      <c r="IP107" s="97"/>
      <c r="IQ107" s="97"/>
      <c r="IR107" s="97"/>
      <c r="IS107" s="97"/>
    </row>
    <row r="108" spans="1:253" s="52" customFormat="1" x14ac:dyDescent="0.2">
      <c r="A108" s="61" t="s">
        <v>516</v>
      </c>
      <c r="B108" s="61">
        <v>1</v>
      </c>
      <c r="C108" s="61" t="s">
        <v>423</v>
      </c>
      <c r="D108" s="176" t="s">
        <v>424</v>
      </c>
      <c r="E108" s="62">
        <v>18</v>
      </c>
      <c r="F108" s="50">
        <v>74</v>
      </c>
      <c r="G108" s="50">
        <v>98.86</v>
      </c>
      <c r="H108" s="51">
        <v>175000</v>
      </c>
      <c r="I108" s="95"/>
      <c r="J108" s="64">
        <f t="shared" si="7"/>
        <v>73.156400000000005</v>
      </c>
      <c r="K108" s="64">
        <v>73.156400000000005</v>
      </c>
      <c r="L108" s="61"/>
      <c r="M108" s="105"/>
      <c r="N108" s="105"/>
      <c r="O108" s="61"/>
      <c r="P108" s="96"/>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c r="BN108" s="61"/>
      <c r="BO108" s="61"/>
      <c r="BP108" s="61"/>
      <c r="BQ108" s="61"/>
      <c r="BR108" s="61"/>
      <c r="BS108" s="61"/>
      <c r="BT108" s="61"/>
      <c r="BU108" s="61"/>
      <c r="BV108" s="61"/>
      <c r="BW108" s="61"/>
      <c r="BX108" s="61"/>
      <c r="BY108" s="61"/>
      <c r="BZ108" s="61"/>
      <c r="CA108" s="61"/>
      <c r="CB108" s="61"/>
      <c r="CC108" s="61"/>
      <c r="CD108" s="61"/>
      <c r="CE108" s="61"/>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c r="EQ108" s="61"/>
      <c r="ER108" s="61"/>
      <c r="ES108" s="61"/>
      <c r="ET108" s="61"/>
      <c r="EU108" s="61"/>
      <c r="EV108" s="61"/>
      <c r="EW108" s="61"/>
      <c r="EX108" s="61"/>
      <c r="EY108" s="61"/>
      <c r="EZ108" s="61"/>
      <c r="FA108" s="61"/>
      <c r="FB108" s="61"/>
      <c r="FC108" s="61"/>
      <c r="FD108" s="61"/>
      <c r="FE108" s="61"/>
      <c r="FF108" s="61"/>
      <c r="FG108" s="61"/>
      <c r="FH108" s="61"/>
      <c r="FI108" s="61"/>
      <c r="FJ108" s="61"/>
      <c r="FK108" s="61"/>
      <c r="FL108" s="61"/>
      <c r="FM108" s="61"/>
      <c r="FN108" s="61"/>
      <c r="FO108" s="61"/>
      <c r="FP108" s="61"/>
      <c r="FQ108" s="61"/>
      <c r="FR108" s="61"/>
      <c r="FS108" s="61"/>
      <c r="FT108" s="61"/>
      <c r="FU108" s="61"/>
      <c r="FV108" s="61"/>
      <c r="FW108" s="61"/>
      <c r="FX108" s="61"/>
      <c r="FY108" s="61"/>
      <c r="FZ108" s="61"/>
      <c r="GA108" s="61"/>
      <c r="GB108" s="61"/>
      <c r="GC108" s="61"/>
      <c r="GD108" s="61"/>
      <c r="GE108" s="61"/>
      <c r="GF108" s="61"/>
      <c r="GG108" s="61"/>
      <c r="GH108" s="61"/>
      <c r="GI108" s="61"/>
      <c r="GJ108" s="61"/>
      <c r="GK108" s="61"/>
      <c r="GL108" s="61"/>
      <c r="GM108" s="61"/>
      <c r="GN108" s="61"/>
      <c r="GO108" s="61"/>
      <c r="GP108" s="61"/>
      <c r="GQ108" s="61"/>
      <c r="GR108" s="61"/>
      <c r="GS108" s="61"/>
      <c r="GT108" s="61"/>
      <c r="GU108" s="61"/>
      <c r="GV108" s="61"/>
      <c r="GW108" s="61"/>
      <c r="GX108" s="61"/>
      <c r="GY108" s="61"/>
      <c r="GZ108" s="61"/>
      <c r="HA108" s="61"/>
      <c r="HB108" s="61"/>
      <c r="HC108" s="61"/>
      <c r="HD108" s="61"/>
      <c r="HE108" s="61"/>
      <c r="HF108" s="61"/>
      <c r="HG108" s="61"/>
      <c r="HH108" s="61"/>
      <c r="HI108" s="61"/>
      <c r="HJ108" s="61"/>
      <c r="HK108" s="61"/>
      <c r="HL108" s="61"/>
      <c r="HM108" s="61"/>
      <c r="HN108" s="61"/>
      <c r="HO108" s="61"/>
      <c r="HP108" s="61"/>
      <c r="HQ108" s="61"/>
      <c r="HR108" s="61"/>
      <c r="HS108" s="61"/>
      <c r="HT108" s="61"/>
      <c r="HU108" s="61"/>
      <c r="HV108" s="61"/>
      <c r="HW108" s="61"/>
      <c r="HX108" s="61"/>
      <c r="HY108" s="61"/>
      <c r="HZ108" s="61"/>
      <c r="IA108" s="61"/>
      <c r="IB108" s="61"/>
      <c r="IC108" s="61"/>
      <c r="ID108" s="61"/>
      <c r="IE108" s="61"/>
      <c r="IF108" s="61"/>
      <c r="IG108" s="61"/>
      <c r="IH108" s="61"/>
      <c r="II108" s="61"/>
      <c r="IJ108" s="61"/>
      <c r="IK108" s="61"/>
      <c r="IL108" s="61"/>
      <c r="IM108" s="61"/>
      <c r="IN108" s="61"/>
      <c r="IO108" s="61"/>
      <c r="IP108" s="61"/>
      <c r="IQ108" s="61"/>
      <c r="IR108" s="61"/>
      <c r="IS108" s="61"/>
    </row>
    <row r="109" spans="1:253" s="74" customFormat="1" x14ac:dyDescent="0.2">
      <c r="A109" s="61" t="s">
        <v>526</v>
      </c>
      <c r="B109" s="61">
        <v>1</v>
      </c>
      <c r="C109" s="61" t="s">
        <v>460</v>
      </c>
      <c r="D109" s="176" t="s">
        <v>459</v>
      </c>
      <c r="E109" s="62">
        <v>10.977208137353138</v>
      </c>
      <c r="F109" s="50">
        <v>86</v>
      </c>
      <c r="G109" s="50">
        <v>96.02</v>
      </c>
      <c r="H109" s="51">
        <v>175000</v>
      </c>
      <c r="I109" s="95"/>
      <c r="J109" s="64">
        <f t="shared" si="7"/>
        <v>82.577199999999991</v>
      </c>
      <c r="K109" s="64">
        <v>85.412025</v>
      </c>
      <c r="L109" s="61"/>
      <c r="M109" s="61" t="s">
        <v>111</v>
      </c>
      <c r="N109" s="61" t="s">
        <v>426</v>
      </c>
      <c r="O109" s="61"/>
      <c r="P109" s="96"/>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c r="BN109" s="61"/>
      <c r="BO109" s="61"/>
      <c r="BP109" s="61"/>
      <c r="BQ109" s="61"/>
      <c r="BR109" s="61"/>
      <c r="BS109" s="61"/>
      <c r="BT109" s="61"/>
      <c r="BU109" s="61"/>
      <c r="BV109" s="61"/>
      <c r="BW109" s="61"/>
      <c r="BX109" s="61"/>
      <c r="BY109" s="61"/>
      <c r="BZ109" s="61"/>
      <c r="CA109" s="61"/>
      <c r="CB109" s="61"/>
      <c r="CC109" s="61"/>
      <c r="CD109" s="61"/>
      <c r="CE109" s="61"/>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c r="EQ109" s="61"/>
      <c r="ER109" s="61"/>
      <c r="ES109" s="61"/>
      <c r="ET109" s="61"/>
      <c r="EU109" s="61"/>
      <c r="EV109" s="61"/>
      <c r="EW109" s="61"/>
      <c r="EX109" s="61"/>
      <c r="EY109" s="61"/>
      <c r="EZ109" s="61"/>
      <c r="FA109" s="61"/>
      <c r="FB109" s="61"/>
      <c r="FC109" s="61"/>
      <c r="FD109" s="61"/>
      <c r="FE109" s="61"/>
      <c r="FF109" s="61"/>
      <c r="FG109" s="61"/>
      <c r="FH109" s="61"/>
      <c r="FI109" s="61"/>
      <c r="FJ109" s="61"/>
      <c r="FK109" s="61"/>
      <c r="FL109" s="61"/>
      <c r="FM109" s="61"/>
      <c r="FN109" s="61"/>
      <c r="FO109" s="61"/>
      <c r="FP109" s="61"/>
      <c r="FQ109" s="61"/>
      <c r="FR109" s="61"/>
      <c r="FS109" s="61"/>
      <c r="FT109" s="61"/>
      <c r="FU109" s="61"/>
      <c r="FV109" s="61"/>
      <c r="FW109" s="61"/>
      <c r="FX109" s="61"/>
      <c r="FY109" s="61"/>
      <c r="FZ109" s="61"/>
      <c r="GA109" s="61"/>
      <c r="GB109" s="61"/>
      <c r="GC109" s="61"/>
      <c r="GD109" s="61"/>
      <c r="GE109" s="61"/>
      <c r="GF109" s="61"/>
      <c r="GG109" s="61"/>
      <c r="GH109" s="61"/>
      <c r="GI109" s="61"/>
      <c r="GJ109" s="61"/>
      <c r="GK109" s="61"/>
      <c r="GL109" s="61"/>
      <c r="GM109" s="61"/>
      <c r="GN109" s="61"/>
      <c r="GO109" s="61"/>
      <c r="GP109" s="61"/>
      <c r="GQ109" s="61"/>
      <c r="GR109" s="61"/>
      <c r="GS109" s="61"/>
      <c r="GT109" s="61"/>
      <c r="GU109" s="61"/>
      <c r="GV109" s="61"/>
      <c r="GW109" s="61"/>
      <c r="GX109" s="61"/>
      <c r="GY109" s="61"/>
      <c r="GZ109" s="61"/>
      <c r="HA109" s="61"/>
      <c r="HB109" s="61"/>
      <c r="HC109" s="61"/>
      <c r="HD109" s="61"/>
      <c r="HE109" s="61"/>
      <c r="HF109" s="61"/>
      <c r="HG109" s="61"/>
      <c r="HH109" s="61"/>
      <c r="HI109" s="61"/>
      <c r="HJ109" s="61"/>
      <c r="HK109" s="61"/>
      <c r="HL109" s="61"/>
      <c r="HM109" s="61"/>
      <c r="HN109" s="61"/>
      <c r="HO109" s="61"/>
      <c r="HP109" s="61"/>
      <c r="HQ109" s="61"/>
      <c r="HR109" s="61"/>
      <c r="HS109" s="61"/>
      <c r="HT109" s="61"/>
      <c r="HU109" s="61"/>
      <c r="HV109" s="61"/>
      <c r="HW109" s="61"/>
      <c r="HX109" s="61"/>
      <c r="HY109" s="61"/>
      <c r="HZ109" s="61"/>
      <c r="IA109" s="61"/>
      <c r="IB109" s="61"/>
      <c r="IC109" s="61"/>
      <c r="ID109" s="61"/>
      <c r="IE109" s="61"/>
      <c r="IF109" s="61"/>
      <c r="IG109" s="61"/>
      <c r="IH109" s="61"/>
      <c r="II109" s="61"/>
      <c r="IJ109" s="61"/>
      <c r="IK109" s="61"/>
      <c r="IL109" s="61"/>
      <c r="IM109" s="61"/>
      <c r="IN109" s="61"/>
      <c r="IO109" s="61"/>
      <c r="IP109" s="61"/>
      <c r="IQ109" s="61"/>
      <c r="IR109" s="61"/>
      <c r="IS109" s="61"/>
    </row>
    <row r="110" spans="1:253" s="52" customFormat="1" x14ac:dyDescent="0.2">
      <c r="A110" s="74" t="s">
        <v>596</v>
      </c>
      <c r="B110" s="74">
        <v>3</v>
      </c>
      <c r="C110" s="74" t="s">
        <v>106</v>
      </c>
      <c r="D110" s="184" t="s">
        <v>326</v>
      </c>
      <c r="E110" s="106">
        <v>23.763333333333332</v>
      </c>
      <c r="F110" s="107">
        <v>71</v>
      </c>
      <c r="G110" s="107">
        <v>99.83</v>
      </c>
      <c r="H110" s="108">
        <v>25790</v>
      </c>
      <c r="I110" s="109"/>
      <c r="J110" s="110">
        <f t="shared" si="7"/>
        <v>70.879300000000001</v>
      </c>
      <c r="K110" s="110">
        <v>70.879300000000001</v>
      </c>
      <c r="L110" s="74"/>
      <c r="M110" s="74"/>
      <c r="N110" s="74"/>
      <c r="O110" s="74"/>
      <c r="P110" s="111"/>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c r="CY110" s="74"/>
      <c r="CZ110" s="74"/>
      <c r="DA110" s="74"/>
      <c r="DB110" s="74"/>
      <c r="DC110" s="74"/>
      <c r="DD110" s="74"/>
      <c r="DE110" s="74"/>
      <c r="DF110" s="74"/>
      <c r="DG110" s="74"/>
      <c r="DH110" s="74"/>
      <c r="DI110" s="74"/>
      <c r="DJ110" s="74"/>
      <c r="DK110" s="74"/>
      <c r="DL110" s="74"/>
      <c r="DM110" s="74"/>
      <c r="DN110" s="74"/>
      <c r="DO110" s="74"/>
      <c r="DP110" s="74"/>
      <c r="DQ110" s="74"/>
      <c r="DR110" s="74"/>
      <c r="DS110" s="74"/>
      <c r="DT110" s="74"/>
      <c r="DU110" s="74"/>
      <c r="DV110" s="74"/>
      <c r="DW110" s="74"/>
      <c r="DX110" s="74"/>
      <c r="DY110" s="74"/>
      <c r="DZ110" s="74"/>
      <c r="EA110" s="74"/>
      <c r="EB110" s="74"/>
      <c r="EC110" s="74"/>
      <c r="ED110" s="74"/>
      <c r="EE110" s="74"/>
      <c r="EF110" s="74"/>
      <c r="EG110" s="74"/>
      <c r="EH110" s="74"/>
      <c r="EI110" s="74"/>
      <c r="EJ110" s="74"/>
      <c r="EK110" s="74"/>
      <c r="EL110" s="74"/>
      <c r="EM110" s="74"/>
      <c r="EN110" s="74"/>
      <c r="EO110" s="74"/>
      <c r="EP110" s="74"/>
      <c r="EQ110" s="74"/>
      <c r="ER110" s="74"/>
      <c r="ES110" s="74"/>
      <c r="ET110" s="74"/>
      <c r="EU110" s="74"/>
      <c r="EV110" s="74"/>
      <c r="EW110" s="74"/>
      <c r="EX110" s="74"/>
      <c r="EY110" s="74"/>
      <c r="EZ110" s="74"/>
      <c r="FA110" s="74"/>
      <c r="FB110" s="74"/>
      <c r="FC110" s="74"/>
      <c r="FD110" s="74"/>
      <c r="FE110" s="74"/>
      <c r="FF110" s="74"/>
      <c r="FG110" s="74"/>
      <c r="FH110" s="74"/>
      <c r="FI110" s="74"/>
      <c r="FJ110" s="74"/>
      <c r="FK110" s="74"/>
      <c r="FL110" s="74"/>
      <c r="FM110" s="74"/>
      <c r="FN110" s="74"/>
      <c r="FO110" s="74"/>
      <c r="FP110" s="74"/>
      <c r="FQ110" s="74"/>
      <c r="FR110" s="74"/>
      <c r="FS110" s="74"/>
      <c r="FT110" s="74"/>
      <c r="FU110" s="74"/>
      <c r="FV110" s="74"/>
      <c r="FW110" s="74"/>
      <c r="FX110" s="74"/>
      <c r="FY110" s="74"/>
      <c r="FZ110" s="74"/>
      <c r="GA110" s="74"/>
      <c r="GB110" s="74"/>
      <c r="GC110" s="74"/>
      <c r="GD110" s="74"/>
      <c r="GE110" s="74"/>
      <c r="GF110" s="74"/>
      <c r="GG110" s="74"/>
      <c r="GH110" s="74"/>
      <c r="GI110" s="74"/>
      <c r="GJ110" s="74"/>
      <c r="GK110" s="74"/>
      <c r="GL110" s="74"/>
      <c r="GM110" s="74"/>
      <c r="GN110" s="74"/>
      <c r="GO110" s="74"/>
      <c r="GP110" s="74"/>
      <c r="GQ110" s="74"/>
      <c r="GR110" s="74"/>
      <c r="GS110" s="74"/>
      <c r="GT110" s="74"/>
      <c r="GU110" s="74"/>
      <c r="GV110" s="74"/>
      <c r="GW110" s="74"/>
      <c r="GX110" s="74"/>
      <c r="GY110" s="74"/>
      <c r="GZ110" s="74"/>
      <c r="HA110" s="74"/>
      <c r="HB110" s="74"/>
      <c r="HC110" s="74"/>
      <c r="HD110" s="74"/>
      <c r="HE110" s="74"/>
      <c r="HF110" s="74"/>
      <c r="HG110" s="74"/>
      <c r="HH110" s="74"/>
      <c r="HI110" s="74"/>
      <c r="HJ110" s="74"/>
      <c r="HK110" s="74"/>
      <c r="HL110" s="74"/>
      <c r="HM110" s="74"/>
      <c r="HN110" s="74"/>
      <c r="HO110" s="74"/>
      <c r="HP110" s="74"/>
      <c r="HQ110" s="74"/>
      <c r="HR110" s="74"/>
      <c r="HS110" s="74"/>
      <c r="HT110" s="74"/>
      <c r="HU110" s="74"/>
      <c r="HV110" s="74"/>
      <c r="HW110" s="74"/>
      <c r="HX110" s="74"/>
      <c r="HY110" s="74"/>
      <c r="HZ110" s="74"/>
      <c r="IA110" s="74"/>
      <c r="IB110" s="74"/>
      <c r="IC110" s="74"/>
      <c r="ID110" s="74"/>
      <c r="IE110" s="74"/>
      <c r="IF110" s="74"/>
      <c r="IG110" s="74"/>
      <c r="IH110" s="74"/>
      <c r="II110" s="74"/>
      <c r="IJ110" s="74"/>
      <c r="IK110" s="74"/>
      <c r="IL110" s="74"/>
      <c r="IM110" s="74"/>
      <c r="IN110" s="74"/>
      <c r="IO110" s="74"/>
      <c r="IP110" s="74"/>
      <c r="IQ110" s="74"/>
      <c r="IR110" s="74"/>
      <c r="IS110" s="74"/>
    </row>
    <row r="111" spans="1:253" x14ac:dyDescent="0.2">
      <c r="A111" s="74" t="s">
        <v>595</v>
      </c>
      <c r="B111" s="74">
        <v>3</v>
      </c>
      <c r="C111" s="74" t="s">
        <v>57</v>
      </c>
      <c r="D111" s="184" t="s">
        <v>328</v>
      </c>
      <c r="E111" s="106">
        <v>17.45</v>
      </c>
      <c r="F111" s="107">
        <v>85</v>
      </c>
      <c r="G111" s="107">
        <v>96.65</v>
      </c>
      <c r="H111" s="108">
        <v>42796</v>
      </c>
      <c r="I111" s="109"/>
      <c r="J111" s="110">
        <f t="shared" si="7"/>
        <v>82.152500000000003</v>
      </c>
      <c r="K111" s="110">
        <v>82.152500000000003</v>
      </c>
      <c r="L111" s="74"/>
      <c r="M111" s="74"/>
      <c r="N111" s="74"/>
      <c r="O111" s="74"/>
      <c r="P111" s="111"/>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c r="CY111" s="74"/>
      <c r="CZ111" s="74"/>
      <c r="DA111" s="74"/>
      <c r="DB111" s="74"/>
      <c r="DC111" s="74"/>
      <c r="DD111" s="74"/>
      <c r="DE111" s="74"/>
      <c r="DF111" s="74"/>
      <c r="DG111" s="74"/>
      <c r="DH111" s="74"/>
      <c r="DI111" s="74"/>
      <c r="DJ111" s="74"/>
      <c r="DK111" s="74"/>
      <c r="DL111" s="74"/>
      <c r="DM111" s="74"/>
      <c r="DN111" s="74"/>
      <c r="DO111" s="74"/>
      <c r="DP111" s="74"/>
      <c r="DQ111" s="74"/>
      <c r="DR111" s="74"/>
      <c r="DS111" s="74"/>
      <c r="DT111" s="74"/>
      <c r="DU111" s="74"/>
      <c r="DV111" s="74"/>
      <c r="DW111" s="74"/>
      <c r="DX111" s="74"/>
      <c r="DY111" s="74"/>
      <c r="DZ111" s="74"/>
      <c r="EA111" s="74"/>
      <c r="EB111" s="74"/>
      <c r="EC111" s="74"/>
      <c r="ED111" s="74"/>
      <c r="EE111" s="74"/>
      <c r="EF111" s="74"/>
      <c r="EG111" s="74"/>
      <c r="EH111" s="74"/>
      <c r="EI111" s="74"/>
      <c r="EJ111" s="74"/>
      <c r="EK111" s="74"/>
      <c r="EL111" s="74"/>
      <c r="EM111" s="74"/>
      <c r="EN111" s="74"/>
      <c r="EO111" s="74"/>
      <c r="EP111" s="74"/>
      <c r="EQ111" s="74"/>
      <c r="ER111" s="74"/>
      <c r="ES111" s="74"/>
      <c r="ET111" s="74"/>
      <c r="EU111" s="74"/>
      <c r="EV111" s="74"/>
      <c r="EW111" s="74"/>
      <c r="EX111" s="74"/>
      <c r="EY111" s="74"/>
      <c r="EZ111" s="74"/>
      <c r="FA111" s="74"/>
      <c r="FB111" s="74"/>
      <c r="FC111" s="74"/>
      <c r="FD111" s="74"/>
      <c r="FE111" s="74"/>
      <c r="FF111" s="74"/>
      <c r="FG111" s="74"/>
      <c r="FH111" s="74"/>
      <c r="FI111" s="74"/>
      <c r="FJ111" s="74"/>
      <c r="FK111" s="74"/>
      <c r="FL111" s="74"/>
      <c r="FM111" s="74"/>
      <c r="FN111" s="74"/>
      <c r="FO111" s="74"/>
      <c r="FP111" s="74"/>
      <c r="FQ111" s="74"/>
      <c r="FR111" s="74"/>
      <c r="FS111" s="74"/>
      <c r="FT111" s="74"/>
      <c r="FU111" s="74"/>
      <c r="FV111" s="74"/>
      <c r="FW111" s="74"/>
      <c r="FX111" s="74"/>
      <c r="FY111" s="74"/>
      <c r="FZ111" s="74"/>
      <c r="GA111" s="74"/>
      <c r="GB111" s="74"/>
      <c r="GC111" s="74"/>
      <c r="GD111" s="74"/>
      <c r="GE111" s="74"/>
      <c r="GF111" s="74"/>
      <c r="GG111" s="74"/>
      <c r="GH111" s="74"/>
      <c r="GI111" s="74"/>
      <c r="GJ111" s="74"/>
      <c r="GK111" s="74"/>
      <c r="GL111" s="74"/>
      <c r="GM111" s="74"/>
      <c r="GN111" s="74"/>
      <c r="GO111" s="74"/>
      <c r="GP111" s="74"/>
      <c r="GQ111" s="74"/>
      <c r="GR111" s="74"/>
      <c r="GS111" s="74"/>
      <c r="GT111" s="74"/>
      <c r="GU111" s="74"/>
      <c r="GV111" s="74"/>
      <c r="GW111" s="74"/>
      <c r="GX111" s="74"/>
      <c r="GY111" s="74"/>
      <c r="GZ111" s="74"/>
      <c r="HA111" s="74"/>
      <c r="HB111" s="74"/>
      <c r="HC111" s="74"/>
      <c r="HD111" s="74"/>
      <c r="HE111" s="74"/>
      <c r="HF111" s="74"/>
      <c r="HG111" s="74"/>
      <c r="HH111" s="74"/>
      <c r="HI111" s="74"/>
      <c r="HJ111" s="74"/>
      <c r="HK111" s="74"/>
      <c r="HL111" s="74"/>
      <c r="HM111" s="74"/>
      <c r="HN111" s="74"/>
      <c r="HO111" s="74"/>
      <c r="HP111" s="74"/>
      <c r="HQ111" s="74"/>
      <c r="HR111" s="74"/>
      <c r="HS111" s="74"/>
      <c r="HT111" s="74"/>
      <c r="HU111" s="74"/>
      <c r="HV111" s="74"/>
      <c r="HW111" s="74"/>
      <c r="HX111" s="74"/>
      <c r="HY111" s="74"/>
      <c r="HZ111" s="74"/>
      <c r="IA111" s="74"/>
      <c r="IB111" s="74"/>
      <c r="IC111" s="74"/>
      <c r="ID111" s="74"/>
      <c r="IE111" s="74"/>
      <c r="IF111" s="74"/>
      <c r="IG111" s="74"/>
      <c r="IH111" s="74"/>
      <c r="II111" s="74"/>
      <c r="IJ111" s="74"/>
      <c r="IK111" s="74"/>
      <c r="IL111" s="74"/>
      <c r="IM111" s="74"/>
      <c r="IN111" s="74"/>
      <c r="IO111" s="74"/>
      <c r="IP111" s="74"/>
      <c r="IQ111" s="74"/>
      <c r="IR111" s="74"/>
      <c r="IS111" s="74"/>
    </row>
    <row r="112" spans="1:253" s="52" customFormat="1" x14ac:dyDescent="0.2">
      <c r="A112" s="52" t="s">
        <v>509</v>
      </c>
      <c r="B112" s="52">
        <v>2</v>
      </c>
      <c r="C112" s="52" t="s">
        <v>9</v>
      </c>
      <c r="D112" s="180" t="s">
        <v>272</v>
      </c>
      <c r="E112" s="88">
        <v>11.4446311826594</v>
      </c>
      <c r="F112" s="89">
        <v>92</v>
      </c>
      <c r="G112" s="89">
        <v>99.48</v>
      </c>
      <c r="H112" s="90">
        <v>58500</v>
      </c>
      <c r="I112" s="91"/>
      <c r="J112" s="92">
        <f t="shared" si="7"/>
        <v>91.521599999999992</v>
      </c>
      <c r="K112" s="92">
        <v>91.521599999999992</v>
      </c>
      <c r="P112" s="93"/>
    </row>
    <row r="113" spans="1:253" s="74" customFormat="1" x14ac:dyDescent="0.2">
      <c r="A113" s="52" t="s">
        <v>63</v>
      </c>
      <c r="B113" s="52">
        <v>2</v>
      </c>
      <c r="C113" s="52" t="s">
        <v>64</v>
      </c>
      <c r="D113" s="180" t="s">
        <v>334</v>
      </c>
      <c r="E113" s="88">
        <v>12.96</v>
      </c>
      <c r="F113" s="89">
        <v>91</v>
      </c>
      <c r="G113" s="89">
        <v>98.59</v>
      </c>
      <c r="H113" s="90">
        <v>28242.612752721619</v>
      </c>
      <c r="I113" s="91"/>
      <c r="J113" s="92">
        <f t="shared" si="7"/>
        <v>89.71690000000001</v>
      </c>
      <c r="K113" s="92">
        <v>76.667666666666676</v>
      </c>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2"/>
      <c r="BY113" s="52"/>
      <c r="BZ113" s="52"/>
      <c r="CA113" s="52"/>
      <c r="CB113" s="52"/>
      <c r="CC113" s="52"/>
      <c r="CD113" s="52"/>
      <c r="CE113" s="52"/>
      <c r="CF113" s="52"/>
      <c r="CG113" s="52"/>
      <c r="CH113" s="52"/>
      <c r="CI113" s="52"/>
      <c r="CJ113" s="52"/>
      <c r="CK113" s="52"/>
      <c r="CL113" s="52"/>
      <c r="CM113" s="52"/>
      <c r="CN113" s="52"/>
      <c r="CO113" s="52"/>
      <c r="CP113" s="52"/>
      <c r="CQ113" s="52"/>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52"/>
      <c r="DU113" s="52"/>
      <c r="DV113" s="52"/>
      <c r="DW113" s="52"/>
      <c r="DX113" s="52"/>
      <c r="DY113" s="52"/>
      <c r="DZ113" s="52"/>
      <c r="EA113" s="52"/>
      <c r="EB113" s="52"/>
      <c r="EC113" s="52"/>
      <c r="ED113" s="52"/>
      <c r="EE113" s="52"/>
      <c r="EF113" s="52"/>
      <c r="EG113" s="52"/>
      <c r="EH113" s="52"/>
      <c r="EI113" s="52"/>
      <c r="EJ113" s="52"/>
      <c r="EK113" s="52"/>
      <c r="EL113" s="52"/>
      <c r="EM113" s="52"/>
      <c r="EN113" s="52"/>
      <c r="EO113" s="52"/>
      <c r="EP113" s="52"/>
      <c r="EQ113" s="52"/>
      <c r="ER113" s="52"/>
      <c r="ES113" s="52"/>
      <c r="ET113" s="52"/>
      <c r="EU113" s="52"/>
      <c r="EV113" s="52"/>
      <c r="EW113" s="52"/>
      <c r="EX113" s="52"/>
      <c r="EY113" s="52"/>
      <c r="EZ113" s="52"/>
      <c r="FA113" s="52"/>
      <c r="FB113" s="52"/>
      <c r="FC113" s="52"/>
      <c r="FD113" s="52"/>
      <c r="FE113" s="52"/>
      <c r="FF113" s="52"/>
      <c r="FG113" s="52"/>
      <c r="FH113" s="52"/>
      <c r="FI113" s="52"/>
      <c r="FJ113" s="52"/>
      <c r="FK113" s="52"/>
      <c r="FL113" s="52"/>
      <c r="FM113" s="52"/>
      <c r="FN113" s="52"/>
      <c r="FO113" s="52"/>
      <c r="FP113" s="52"/>
      <c r="FQ113" s="52"/>
      <c r="FR113" s="52"/>
      <c r="FS113" s="52"/>
      <c r="FT113" s="52"/>
      <c r="FU113" s="52"/>
      <c r="FV113" s="52"/>
      <c r="FW113" s="52"/>
      <c r="FX113" s="52"/>
      <c r="FY113" s="52"/>
      <c r="FZ113" s="52"/>
      <c r="GA113" s="52"/>
      <c r="GB113" s="52"/>
      <c r="GC113" s="52"/>
      <c r="GD113" s="52"/>
      <c r="GE113" s="52"/>
      <c r="GF113" s="52"/>
      <c r="GG113" s="52"/>
      <c r="GH113" s="52"/>
      <c r="GI113" s="52"/>
      <c r="GJ113" s="52"/>
      <c r="GK113" s="52"/>
      <c r="GL113" s="52"/>
      <c r="GM113" s="52"/>
      <c r="GN113" s="52"/>
      <c r="GO113" s="52"/>
      <c r="GP113" s="52"/>
      <c r="GQ113" s="52"/>
      <c r="GR113" s="52"/>
      <c r="GS113" s="52"/>
      <c r="GT113" s="52"/>
      <c r="GU113" s="52"/>
      <c r="GV113" s="52"/>
      <c r="GW113" s="52"/>
      <c r="GX113" s="52"/>
      <c r="GY113" s="52"/>
      <c r="GZ113" s="52"/>
      <c r="HA113" s="52"/>
      <c r="HB113" s="52"/>
      <c r="HC113" s="52"/>
      <c r="HD113" s="52"/>
      <c r="HE113" s="52"/>
      <c r="HF113" s="52"/>
      <c r="HG113" s="52"/>
      <c r="HH113" s="52"/>
      <c r="HI113" s="52"/>
      <c r="HJ113" s="52"/>
      <c r="HK113" s="52"/>
      <c r="HL113" s="52"/>
      <c r="HM113" s="52"/>
      <c r="HN113" s="52"/>
      <c r="HO113" s="52"/>
      <c r="HP113" s="52"/>
      <c r="HQ113" s="52"/>
      <c r="HR113" s="52"/>
      <c r="HS113" s="52"/>
      <c r="HT113" s="52"/>
      <c r="HU113" s="52"/>
      <c r="HV113" s="52"/>
      <c r="HW113" s="52"/>
      <c r="HX113" s="52"/>
      <c r="HY113" s="52"/>
      <c r="HZ113" s="52"/>
      <c r="IA113" s="52"/>
      <c r="IB113" s="52"/>
      <c r="IC113" s="52"/>
      <c r="ID113" s="52"/>
      <c r="IE113" s="52"/>
      <c r="IF113" s="52"/>
      <c r="IG113" s="52"/>
      <c r="IH113" s="52"/>
      <c r="II113" s="52"/>
      <c r="IJ113" s="52"/>
      <c r="IK113" s="52"/>
      <c r="IL113" s="52"/>
      <c r="IM113" s="52"/>
      <c r="IN113" s="52"/>
      <c r="IO113" s="52"/>
      <c r="IP113" s="52"/>
      <c r="IQ113" s="52"/>
      <c r="IR113" s="52"/>
      <c r="IS113" s="52"/>
    </row>
    <row r="114" spans="1:253" x14ac:dyDescent="0.2">
      <c r="A114" s="52" t="s">
        <v>617</v>
      </c>
      <c r="B114" s="52">
        <v>2</v>
      </c>
      <c r="C114" s="52" t="s">
        <v>79</v>
      </c>
      <c r="D114" s="180" t="s">
        <v>341</v>
      </c>
      <c r="E114" s="88">
        <v>2.1120697377212947</v>
      </c>
      <c r="F114" s="89">
        <v>88</v>
      </c>
      <c r="G114" s="89">
        <v>99.46</v>
      </c>
      <c r="H114" s="90">
        <v>260000</v>
      </c>
      <c r="I114" s="91"/>
      <c r="J114" s="92">
        <f t="shared" si="7"/>
        <v>87.524799999999999</v>
      </c>
      <c r="K114" s="92">
        <v>89.614733333333334</v>
      </c>
      <c r="L114" s="52"/>
      <c r="M114" s="52"/>
      <c r="N114" s="52"/>
      <c r="O114" s="52"/>
      <c r="P114" s="93"/>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2"/>
      <c r="BY114" s="52"/>
      <c r="BZ114" s="52"/>
      <c r="CA114" s="52"/>
      <c r="CB114" s="52"/>
      <c r="CC114" s="52"/>
      <c r="CD114" s="52"/>
      <c r="CE114" s="52"/>
      <c r="CF114" s="52"/>
      <c r="CG114" s="52"/>
      <c r="CH114" s="52"/>
      <c r="CI114" s="52"/>
      <c r="CJ114" s="52"/>
      <c r="CK114" s="52"/>
      <c r="CL114" s="52"/>
      <c r="CM114" s="52"/>
      <c r="CN114" s="52"/>
      <c r="CO114" s="52"/>
      <c r="CP114" s="52"/>
      <c r="CQ114" s="52"/>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52"/>
      <c r="DU114" s="52"/>
      <c r="DV114" s="52"/>
      <c r="DW114" s="52"/>
      <c r="DX114" s="52"/>
      <c r="DY114" s="52"/>
      <c r="DZ114" s="52"/>
      <c r="EA114" s="52"/>
      <c r="EB114" s="52"/>
      <c r="EC114" s="52"/>
      <c r="ED114" s="52"/>
      <c r="EE114" s="52"/>
      <c r="EF114" s="52"/>
      <c r="EG114" s="52"/>
      <c r="EH114" s="52"/>
      <c r="EI114" s="52"/>
      <c r="EJ114" s="52"/>
      <c r="EK114" s="52"/>
      <c r="EL114" s="52"/>
      <c r="EM114" s="52"/>
      <c r="EN114" s="52"/>
      <c r="EO114" s="52"/>
      <c r="EP114" s="52"/>
      <c r="EQ114" s="52"/>
      <c r="ER114" s="52"/>
      <c r="ES114" s="52"/>
      <c r="ET114" s="52"/>
      <c r="EU114" s="52"/>
      <c r="EV114" s="52"/>
      <c r="EW114" s="52"/>
      <c r="EX114" s="52"/>
      <c r="EY114" s="52"/>
      <c r="EZ114" s="52"/>
      <c r="FA114" s="52"/>
      <c r="FB114" s="52"/>
      <c r="FC114" s="52"/>
      <c r="FD114" s="52"/>
      <c r="FE114" s="52"/>
      <c r="FF114" s="52"/>
      <c r="FG114" s="52"/>
      <c r="FH114" s="52"/>
      <c r="FI114" s="52"/>
      <c r="FJ114" s="52"/>
      <c r="FK114" s="52"/>
      <c r="FL114" s="52"/>
      <c r="FM114" s="52"/>
      <c r="FN114" s="52"/>
      <c r="FO114" s="52"/>
      <c r="FP114" s="52"/>
      <c r="FQ114" s="52"/>
      <c r="FR114" s="52"/>
      <c r="FS114" s="52"/>
      <c r="FT114" s="52"/>
      <c r="FU114" s="52"/>
      <c r="FV114" s="52"/>
      <c r="FW114" s="52"/>
      <c r="FX114" s="52"/>
      <c r="FY114" s="52"/>
      <c r="FZ114" s="52"/>
      <c r="GA114" s="52"/>
      <c r="GB114" s="52"/>
      <c r="GC114" s="52"/>
      <c r="GD114" s="52"/>
      <c r="GE114" s="52"/>
      <c r="GF114" s="52"/>
      <c r="GG114" s="52"/>
      <c r="GH114" s="52"/>
      <c r="GI114" s="52"/>
      <c r="GJ114" s="52"/>
      <c r="GK114" s="52"/>
      <c r="GL114" s="52"/>
      <c r="GM114" s="52"/>
      <c r="GN114" s="52"/>
      <c r="GO114" s="52"/>
      <c r="GP114" s="52"/>
      <c r="GQ114" s="52"/>
      <c r="GR114" s="52"/>
      <c r="GS114" s="52"/>
      <c r="GT114" s="52"/>
      <c r="GU114" s="52"/>
      <c r="GV114" s="52"/>
      <c r="GW114" s="52"/>
      <c r="GX114" s="52"/>
      <c r="GY114" s="52"/>
      <c r="GZ114" s="52"/>
      <c r="HA114" s="52"/>
      <c r="HB114" s="52"/>
      <c r="HC114" s="52"/>
      <c r="HD114" s="52"/>
      <c r="HE114" s="52"/>
      <c r="HF114" s="52"/>
      <c r="HG114" s="52"/>
      <c r="HH114" s="52"/>
      <c r="HI114" s="52"/>
      <c r="HJ114" s="52"/>
      <c r="HK114" s="52"/>
      <c r="HL114" s="52"/>
      <c r="HM114" s="52"/>
      <c r="HN114" s="52"/>
      <c r="HO114" s="52"/>
      <c r="HP114" s="52"/>
      <c r="HQ114" s="52"/>
      <c r="HR114" s="52"/>
      <c r="HS114" s="52"/>
      <c r="HT114" s="52"/>
      <c r="HU114" s="52"/>
      <c r="HV114" s="52"/>
      <c r="HW114" s="52"/>
      <c r="HX114" s="52"/>
      <c r="HY114" s="52"/>
      <c r="HZ114" s="52"/>
      <c r="IA114" s="52"/>
      <c r="IB114" s="52"/>
      <c r="IC114" s="52"/>
      <c r="ID114" s="52"/>
      <c r="IE114" s="52"/>
      <c r="IF114" s="52"/>
      <c r="IG114" s="52"/>
      <c r="IH114" s="52"/>
      <c r="II114" s="52"/>
      <c r="IJ114" s="52"/>
      <c r="IK114" s="52"/>
      <c r="IL114" s="52"/>
      <c r="IM114" s="52"/>
      <c r="IN114" s="52"/>
      <c r="IO114" s="52"/>
      <c r="IP114" s="52"/>
      <c r="IQ114" s="52"/>
      <c r="IR114" s="52"/>
      <c r="IS114" s="52"/>
    </row>
    <row r="115" spans="1:253" x14ac:dyDescent="0.2">
      <c r="A115" s="52" t="s">
        <v>609</v>
      </c>
      <c r="B115" s="52">
        <v>2</v>
      </c>
      <c r="C115" s="52" t="s">
        <v>67</v>
      </c>
      <c r="D115" s="180" t="s">
        <v>337</v>
      </c>
      <c r="E115" s="88">
        <v>61.236624742930402</v>
      </c>
      <c r="F115" s="89">
        <v>83</v>
      </c>
      <c r="G115" s="89">
        <v>93.12</v>
      </c>
      <c r="H115" s="90">
        <v>33600</v>
      </c>
      <c r="I115" s="91"/>
      <c r="J115" s="92">
        <f t="shared" si="7"/>
        <v>77.289600000000007</v>
      </c>
      <c r="K115" s="92">
        <v>81.609750000000005</v>
      </c>
      <c r="L115" s="52"/>
      <c r="M115" s="52" t="s">
        <v>223</v>
      </c>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c r="AU115" s="52"/>
      <c r="AV115" s="52"/>
      <c r="AW115" s="52"/>
      <c r="AX115" s="52"/>
      <c r="AY115" s="52"/>
      <c r="AZ115" s="52"/>
      <c r="BA115" s="52"/>
      <c r="BB115" s="52"/>
      <c r="BC115" s="52"/>
      <c r="BD115" s="52"/>
      <c r="BE115" s="52"/>
      <c r="BF115" s="52"/>
      <c r="BG115" s="52"/>
      <c r="BH115" s="52"/>
      <c r="BI115" s="52"/>
      <c r="BJ115" s="52"/>
      <c r="BK115" s="52"/>
      <c r="BL115" s="52"/>
      <c r="BM115" s="52"/>
      <c r="BN115" s="52"/>
      <c r="BO115" s="52"/>
      <c r="BP115" s="52"/>
      <c r="BQ115" s="52"/>
      <c r="BR115" s="52"/>
      <c r="BS115" s="52"/>
      <c r="BT115" s="52"/>
      <c r="BU115" s="52"/>
      <c r="BV115" s="52"/>
      <c r="BW115" s="52"/>
      <c r="BX115" s="52"/>
      <c r="BY115" s="52"/>
      <c r="BZ115" s="52"/>
      <c r="CA115" s="52"/>
      <c r="CB115" s="52"/>
      <c r="CC115" s="52"/>
      <c r="CD115" s="52"/>
      <c r="CE115" s="52"/>
      <c r="CF115" s="52"/>
      <c r="CG115" s="52"/>
      <c r="CH115" s="52"/>
      <c r="CI115" s="52"/>
      <c r="CJ115" s="52"/>
      <c r="CK115" s="52"/>
      <c r="CL115" s="52"/>
      <c r="CM115" s="52"/>
      <c r="CN115" s="52"/>
      <c r="CO115" s="52"/>
      <c r="CP115" s="52"/>
      <c r="CQ115" s="52"/>
      <c r="CR115" s="52"/>
      <c r="CS115" s="52"/>
      <c r="CT115" s="52"/>
      <c r="CU115" s="52"/>
      <c r="CV115" s="52"/>
      <c r="CW115" s="52"/>
      <c r="CX115" s="52"/>
      <c r="CY115" s="52"/>
      <c r="CZ115" s="52"/>
      <c r="DA115" s="52"/>
      <c r="DB115" s="52"/>
      <c r="DC115" s="52"/>
      <c r="DD115" s="52"/>
      <c r="DE115" s="52"/>
      <c r="DF115" s="52"/>
      <c r="DG115" s="52"/>
      <c r="DH115" s="52"/>
      <c r="DI115" s="52"/>
      <c r="DJ115" s="52"/>
      <c r="DK115" s="52"/>
      <c r="DL115" s="52"/>
      <c r="DM115" s="52"/>
      <c r="DN115" s="52"/>
      <c r="DO115" s="52"/>
      <c r="DP115" s="52"/>
      <c r="DQ115" s="52"/>
      <c r="DR115" s="52"/>
      <c r="DS115" s="52"/>
      <c r="DT115" s="52"/>
      <c r="DU115" s="52"/>
      <c r="DV115" s="52"/>
      <c r="DW115" s="52"/>
      <c r="DX115" s="52"/>
      <c r="DY115" s="52"/>
      <c r="DZ115" s="52"/>
      <c r="EA115" s="52"/>
      <c r="EB115" s="52"/>
      <c r="EC115" s="52"/>
      <c r="ED115" s="52"/>
      <c r="EE115" s="52"/>
      <c r="EF115" s="52"/>
      <c r="EG115" s="52"/>
      <c r="EH115" s="52"/>
      <c r="EI115" s="52"/>
      <c r="EJ115" s="52"/>
      <c r="EK115" s="52"/>
      <c r="EL115" s="52"/>
      <c r="EM115" s="52"/>
      <c r="EN115" s="52"/>
      <c r="EO115" s="52"/>
      <c r="EP115" s="52"/>
      <c r="EQ115" s="52"/>
      <c r="ER115" s="52"/>
      <c r="ES115" s="52"/>
      <c r="ET115" s="52"/>
      <c r="EU115" s="52"/>
      <c r="EV115" s="52"/>
      <c r="EW115" s="52"/>
      <c r="EX115" s="52"/>
      <c r="EY115" s="52"/>
      <c r="EZ115" s="52"/>
      <c r="FA115" s="52"/>
      <c r="FB115" s="52"/>
      <c r="FC115" s="52"/>
      <c r="FD115" s="52"/>
      <c r="FE115" s="52"/>
      <c r="FF115" s="52"/>
      <c r="FG115" s="52"/>
      <c r="FH115" s="52"/>
      <c r="FI115" s="52"/>
      <c r="FJ115" s="52"/>
      <c r="FK115" s="52"/>
      <c r="FL115" s="52"/>
      <c r="FM115" s="52"/>
      <c r="FN115" s="52"/>
      <c r="FO115" s="52"/>
      <c r="FP115" s="52"/>
      <c r="FQ115" s="52"/>
      <c r="FR115" s="52"/>
      <c r="FS115" s="52"/>
      <c r="FT115" s="52"/>
      <c r="FU115" s="52"/>
      <c r="FV115" s="52"/>
      <c r="FW115" s="52"/>
      <c r="FX115" s="52"/>
      <c r="FY115" s="52"/>
      <c r="FZ115" s="52"/>
      <c r="GA115" s="52"/>
      <c r="GB115" s="52"/>
      <c r="GC115" s="52"/>
      <c r="GD115" s="52"/>
      <c r="GE115" s="52"/>
      <c r="GF115" s="52"/>
      <c r="GG115" s="52"/>
      <c r="GH115" s="52"/>
      <c r="GI115" s="52"/>
      <c r="GJ115" s="52"/>
      <c r="GK115" s="52"/>
      <c r="GL115" s="52"/>
      <c r="GM115" s="52"/>
      <c r="GN115" s="52"/>
      <c r="GO115" s="52"/>
      <c r="GP115" s="52"/>
      <c r="GQ115" s="52"/>
      <c r="GR115" s="52"/>
      <c r="GS115" s="52"/>
      <c r="GT115" s="52"/>
      <c r="GU115" s="52"/>
      <c r="GV115" s="52"/>
      <c r="GW115" s="52"/>
      <c r="GX115" s="52"/>
      <c r="GY115" s="52"/>
      <c r="GZ115" s="52"/>
      <c r="HA115" s="52"/>
      <c r="HB115" s="52"/>
      <c r="HC115" s="52"/>
      <c r="HD115" s="52"/>
      <c r="HE115" s="52"/>
      <c r="HF115" s="52"/>
      <c r="HG115" s="52"/>
      <c r="HH115" s="52"/>
      <c r="HI115" s="52"/>
      <c r="HJ115" s="52"/>
      <c r="HK115" s="52"/>
      <c r="HL115" s="52"/>
      <c r="HM115" s="52"/>
      <c r="HN115" s="52"/>
      <c r="HO115" s="52"/>
      <c r="HP115" s="52"/>
      <c r="HQ115" s="52"/>
      <c r="HR115" s="52"/>
      <c r="HS115" s="52"/>
      <c r="HT115" s="52"/>
      <c r="HU115" s="52"/>
      <c r="HV115" s="52"/>
      <c r="HW115" s="52"/>
      <c r="HX115" s="52"/>
      <c r="HY115" s="52"/>
      <c r="HZ115" s="52"/>
      <c r="IA115" s="52"/>
      <c r="IB115" s="52"/>
      <c r="IC115" s="52"/>
      <c r="ID115" s="52"/>
      <c r="IE115" s="52"/>
      <c r="IF115" s="52"/>
      <c r="IG115" s="52"/>
      <c r="IH115" s="52"/>
      <c r="II115" s="52"/>
      <c r="IJ115" s="52"/>
      <c r="IK115" s="52"/>
      <c r="IL115" s="52"/>
      <c r="IM115" s="52"/>
      <c r="IN115" s="52"/>
      <c r="IO115" s="52"/>
      <c r="IP115" s="52"/>
      <c r="IQ115" s="52"/>
      <c r="IR115" s="52"/>
      <c r="IS115" s="52"/>
    </row>
    <row r="116" spans="1:253" s="74" customFormat="1" x14ac:dyDescent="0.2">
      <c r="A116" s="97" t="s">
        <v>532</v>
      </c>
      <c r="B116" s="97">
        <v>4</v>
      </c>
      <c r="C116" s="97" t="s">
        <v>442</v>
      </c>
      <c r="D116" s="182" t="s">
        <v>443</v>
      </c>
      <c r="E116" s="98">
        <v>52.985637135414365</v>
      </c>
      <c r="F116" s="99">
        <v>87</v>
      </c>
      <c r="G116" s="99">
        <v>99.95</v>
      </c>
      <c r="H116" s="100">
        <v>216000</v>
      </c>
      <c r="I116" s="101"/>
      <c r="J116" s="102">
        <f t="shared" si="7"/>
        <v>86.956499999999991</v>
      </c>
      <c r="K116" s="102">
        <v>86.956499999999991</v>
      </c>
      <c r="L116" s="97"/>
      <c r="M116" s="97"/>
      <c r="N116" s="97"/>
      <c r="O116" s="97"/>
      <c r="P116" s="103"/>
      <c r="Q116" s="97"/>
      <c r="R116" s="97"/>
      <c r="S116" s="97"/>
      <c r="T116" s="97"/>
      <c r="U116" s="97"/>
      <c r="V116" s="97"/>
      <c r="W116" s="97"/>
      <c r="X116" s="97"/>
      <c r="Y116" s="97"/>
      <c r="Z116" s="97"/>
      <c r="AA116" s="97"/>
      <c r="AB116" s="97"/>
      <c r="AC116" s="97"/>
      <c r="AD116" s="97"/>
      <c r="AE116" s="97"/>
      <c r="AF116" s="97"/>
      <c r="AG116" s="97"/>
      <c r="AH116" s="97"/>
      <c r="AI116" s="97"/>
      <c r="AJ116" s="97"/>
      <c r="AK116" s="97"/>
      <c r="AL116" s="97"/>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7"/>
      <c r="BU116" s="97"/>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7"/>
      <c r="DJ116" s="97"/>
      <c r="DK116" s="97"/>
      <c r="DL116" s="97"/>
      <c r="DM116" s="97"/>
      <c r="DN116" s="97"/>
      <c r="DO116" s="97"/>
      <c r="DP116" s="97"/>
      <c r="DQ116" s="97"/>
      <c r="DR116" s="97"/>
      <c r="DS116" s="97"/>
      <c r="DT116" s="97"/>
      <c r="DU116" s="97"/>
      <c r="DV116" s="97"/>
      <c r="DW116" s="97"/>
      <c r="DX116" s="97"/>
      <c r="DY116" s="97"/>
      <c r="DZ116" s="97"/>
      <c r="EA116" s="97"/>
      <c r="EB116" s="97"/>
      <c r="EC116" s="97"/>
      <c r="ED116" s="97"/>
      <c r="EE116" s="97"/>
      <c r="EF116" s="97"/>
      <c r="EG116" s="97"/>
      <c r="EH116" s="97"/>
      <c r="EI116" s="97"/>
      <c r="EJ116" s="97"/>
      <c r="EK116" s="97"/>
      <c r="EL116" s="97"/>
      <c r="EM116" s="97"/>
      <c r="EN116" s="97"/>
      <c r="EO116" s="97"/>
      <c r="EP116" s="97"/>
      <c r="EQ116" s="97"/>
      <c r="ER116" s="97"/>
      <c r="ES116" s="97"/>
      <c r="ET116" s="97"/>
      <c r="EU116" s="97"/>
      <c r="EV116" s="97"/>
      <c r="EW116" s="97"/>
      <c r="EX116" s="97"/>
      <c r="EY116" s="97"/>
      <c r="EZ116" s="97"/>
      <c r="FA116" s="97"/>
      <c r="FB116" s="97"/>
      <c r="FC116" s="97"/>
      <c r="FD116" s="97"/>
      <c r="FE116" s="97"/>
      <c r="FF116" s="97"/>
      <c r="FG116" s="97"/>
      <c r="FH116" s="97"/>
      <c r="FI116" s="97"/>
      <c r="FJ116" s="97"/>
      <c r="FK116" s="97"/>
      <c r="FL116" s="97"/>
      <c r="FM116" s="97"/>
      <c r="FN116" s="97"/>
      <c r="FO116" s="97"/>
      <c r="FP116" s="97"/>
      <c r="FQ116" s="97"/>
      <c r="FR116" s="97"/>
      <c r="FS116" s="97"/>
      <c r="FT116" s="97"/>
      <c r="FU116" s="97"/>
      <c r="FV116" s="97"/>
      <c r="FW116" s="97"/>
      <c r="FX116" s="97"/>
      <c r="FY116" s="97"/>
      <c r="FZ116" s="97"/>
      <c r="GA116" s="97"/>
      <c r="GB116" s="97"/>
      <c r="GC116" s="97"/>
      <c r="GD116" s="97"/>
      <c r="GE116" s="97"/>
      <c r="GF116" s="97"/>
      <c r="GG116" s="97"/>
      <c r="GH116" s="97"/>
      <c r="GI116" s="97"/>
      <c r="GJ116" s="97"/>
      <c r="GK116" s="97"/>
      <c r="GL116" s="97"/>
      <c r="GM116" s="97"/>
      <c r="GN116" s="97"/>
      <c r="GO116" s="97"/>
      <c r="GP116" s="97"/>
      <c r="GQ116" s="97"/>
      <c r="GR116" s="97"/>
      <c r="GS116" s="97"/>
      <c r="GT116" s="97"/>
      <c r="GU116" s="97"/>
      <c r="GV116" s="97"/>
      <c r="GW116" s="97"/>
      <c r="GX116" s="97"/>
      <c r="GY116" s="97"/>
      <c r="GZ116" s="97"/>
      <c r="HA116" s="97"/>
      <c r="HB116" s="97"/>
      <c r="HC116" s="97"/>
      <c r="HD116" s="97"/>
      <c r="HE116" s="97"/>
      <c r="HF116" s="97"/>
      <c r="HG116" s="97"/>
      <c r="HH116" s="97"/>
      <c r="HI116" s="97"/>
      <c r="HJ116" s="97"/>
      <c r="HK116" s="97"/>
      <c r="HL116" s="97"/>
      <c r="HM116" s="97"/>
      <c r="HN116" s="97"/>
      <c r="HO116" s="97"/>
      <c r="HP116" s="97"/>
      <c r="HQ116" s="97"/>
      <c r="HR116" s="97"/>
      <c r="HS116" s="97"/>
      <c r="HT116" s="97"/>
      <c r="HU116" s="97"/>
      <c r="HV116" s="97"/>
      <c r="HW116" s="97"/>
      <c r="HX116" s="97"/>
      <c r="HY116" s="97"/>
      <c r="HZ116" s="97"/>
      <c r="IA116" s="97"/>
      <c r="IB116" s="97"/>
      <c r="IC116" s="97"/>
      <c r="ID116" s="97"/>
      <c r="IE116" s="97"/>
      <c r="IF116" s="97"/>
      <c r="IG116" s="97"/>
      <c r="IH116" s="97"/>
      <c r="II116" s="97"/>
      <c r="IJ116" s="97"/>
      <c r="IK116" s="97"/>
      <c r="IL116" s="97"/>
      <c r="IM116" s="97"/>
      <c r="IN116" s="97"/>
      <c r="IO116" s="97"/>
      <c r="IP116" s="97"/>
      <c r="IQ116" s="97"/>
      <c r="IR116" s="97"/>
      <c r="IS116" s="97"/>
    </row>
    <row r="117" spans="1:253" s="74" customFormat="1" x14ac:dyDescent="0.2">
      <c r="A117" s="61" t="s">
        <v>221</v>
      </c>
      <c r="B117" s="61">
        <v>1</v>
      </c>
      <c r="C117" s="61" t="s">
        <v>65</v>
      </c>
      <c r="D117" s="176" t="s">
        <v>335</v>
      </c>
      <c r="E117" s="94">
        <v>1.89</v>
      </c>
      <c r="F117" s="50">
        <v>81</v>
      </c>
      <c r="G117" s="50">
        <v>99.84</v>
      </c>
      <c r="H117" s="51">
        <v>1095626</v>
      </c>
      <c r="I117" s="95"/>
      <c r="J117" s="64">
        <f t="shared" si="7"/>
        <v>80.870400000000004</v>
      </c>
      <c r="K117" s="64">
        <v>80.870400000000004</v>
      </c>
      <c r="L117" s="61"/>
      <c r="M117" s="61"/>
      <c r="N117" s="61"/>
      <c r="O117" s="61"/>
      <c r="P117" s="96"/>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c r="BN117" s="61"/>
      <c r="BO117" s="61"/>
      <c r="BP117" s="61"/>
      <c r="BQ117" s="61"/>
      <c r="BR117" s="61"/>
      <c r="BS117" s="61"/>
      <c r="BT117" s="61"/>
      <c r="BU117" s="61"/>
      <c r="BV117" s="61"/>
      <c r="BW117" s="61"/>
      <c r="BX117" s="61"/>
      <c r="BY117" s="61"/>
      <c r="BZ117" s="61"/>
      <c r="CA117" s="61"/>
      <c r="CB117" s="61"/>
      <c r="CC117" s="61"/>
      <c r="CD117" s="61"/>
      <c r="CE117" s="61"/>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c r="EP117" s="61"/>
      <c r="EQ117" s="61"/>
      <c r="ER117" s="61"/>
      <c r="ES117" s="61"/>
      <c r="ET117" s="61"/>
      <c r="EU117" s="61"/>
      <c r="EV117" s="61"/>
      <c r="EW117" s="61"/>
      <c r="EX117" s="61"/>
      <c r="EY117" s="61"/>
      <c r="EZ117" s="61"/>
      <c r="FA117" s="61"/>
      <c r="FB117" s="61"/>
      <c r="FC117" s="61"/>
      <c r="FD117" s="61"/>
      <c r="FE117" s="61"/>
      <c r="FF117" s="61"/>
      <c r="FG117" s="61"/>
      <c r="FH117" s="61"/>
      <c r="FI117" s="61"/>
      <c r="FJ117" s="61"/>
      <c r="FK117" s="61"/>
      <c r="FL117" s="61"/>
      <c r="FM117" s="61"/>
      <c r="FN117" s="61"/>
      <c r="FO117" s="61"/>
      <c r="FP117" s="61"/>
      <c r="FQ117" s="61"/>
      <c r="FR117" s="61"/>
      <c r="FS117" s="61"/>
      <c r="FT117" s="61"/>
      <c r="FU117" s="61"/>
      <c r="FV117" s="61"/>
      <c r="FW117" s="61"/>
      <c r="FX117" s="61"/>
      <c r="FY117" s="61"/>
      <c r="FZ117" s="61"/>
      <c r="GA117" s="61"/>
      <c r="GB117" s="61"/>
      <c r="GC117" s="61"/>
      <c r="GD117" s="61"/>
      <c r="GE117" s="61"/>
      <c r="GF117" s="61"/>
      <c r="GG117" s="61"/>
      <c r="GH117" s="61"/>
      <c r="GI117" s="61"/>
      <c r="GJ117" s="61"/>
      <c r="GK117" s="61"/>
      <c r="GL117" s="61"/>
      <c r="GM117" s="61"/>
      <c r="GN117" s="61"/>
      <c r="GO117" s="61"/>
      <c r="GP117" s="61"/>
      <c r="GQ117" s="61"/>
      <c r="GR117" s="61"/>
      <c r="GS117" s="61"/>
      <c r="GT117" s="61"/>
      <c r="GU117" s="61"/>
      <c r="GV117" s="61"/>
      <c r="GW117" s="61"/>
      <c r="GX117" s="61"/>
      <c r="GY117" s="61"/>
      <c r="GZ117" s="61"/>
      <c r="HA117" s="61"/>
      <c r="HB117" s="61"/>
      <c r="HC117" s="61"/>
      <c r="HD117" s="61"/>
      <c r="HE117" s="61"/>
      <c r="HF117" s="61"/>
      <c r="HG117" s="61"/>
      <c r="HH117" s="61"/>
      <c r="HI117" s="61"/>
      <c r="HJ117" s="61"/>
      <c r="HK117" s="61"/>
      <c r="HL117" s="61"/>
      <c r="HM117" s="61"/>
      <c r="HN117" s="61"/>
      <c r="HO117" s="61"/>
      <c r="HP117" s="61"/>
      <c r="HQ117" s="61"/>
      <c r="HR117" s="61"/>
      <c r="HS117" s="61"/>
      <c r="HT117" s="61"/>
      <c r="HU117" s="61"/>
      <c r="HV117" s="61"/>
      <c r="HW117" s="61"/>
      <c r="HX117" s="61"/>
      <c r="HY117" s="61"/>
      <c r="HZ117" s="61"/>
      <c r="IA117" s="61"/>
      <c r="IB117" s="61"/>
      <c r="IC117" s="61"/>
      <c r="ID117" s="61"/>
      <c r="IE117" s="61"/>
      <c r="IF117" s="61"/>
      <c r="IG117" s="61"/>
      <c r="IH117" s="61"/>
      <c r="II117" s="61"/>
      <c r="IJ117" s="61"/>
      <c r="IK117" s="61"/>
      <c r="IL117" s="61"/>
      <c r="IM117" s="61"/>
      <c r="IN117" s="61"/>
      <c r="IO117" s="61"/>
      <c r="IP117" s="61"/>
      <c r="IQ117" s="61"/>
      <c r="IR117" s="61"/>
      <c r="IS117" s="61"/>
    </row>
    <row r="118" spans="1:253" s="145" customFormat="1" x14ac:dyDescent="0.2">
      <c r="A118" s="52" t="s">
        <v>517</v>
      </c>
      <c r="B118" s="52">
        <v>2</v>
      </c>
      <c r="C118" s="52" t="s">
        <v>13</v>
      </c>
      <c r="D118" s="180" t="s">
        <v>276</v>
      </c>
      <c r="E118" s="88">
        <v>4.3967187499999998</v>
      </c>
      <c r="F118" s="89">
        <v>81</v>
      </c>
      <c r="G118" s="89">
        <v>98.86</v>
      </c>
      <c r="H118" s="195">
        <v>401769.91150442476</v>
      </c>
      <c r="I118" s="91"/>
      <c r="J118" s="92">
        <f t="shared" si="7"/>
        <v>80.076599999999999</v>
      </c>
      <c r="K118" s="92">
        <v>80.076599999999999</v>
      </c>
      <c r="L118" s="52"/>
      <c r="M118" s="52"/>
      <c r="N118" s="52"/>
      <c r="O118" s="52"/>
      <c r="P118" s="93"/>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52"/>
      <c r="BM118" s="52"/>
      <c r="BN118" s="52"/>
      <c r="BO118" s="52"/>
      <c r="BP118" s="52"/>
      <c r="BQ118" s="52"/>
      <c r="BR118" s="52"/>
      <c r="BS118" s="52"/>
      <c r="BT118" s="52"/>
      <c r="BU118" s="52"/>
      <c r="BV118" s="52"/>
      <c r="BW118" s="52"/>
      <c r="BX118" s="52"/>
      <c r="BY118" s="52"/>
      <c r="BZ118" s="52"/>
      <c r="CA118" s="52"/>
      <c r="CB118" s="52"/>
      <c r="CC118" s="52"/>
      <c r="CD118" s="52"/>
      <c r="CE118" s="52"/>
      <c r="CF118" s="52"/>
      <c r="CG118" s="52"/>
      <c r="CH118" s="52"/>
      <c r="CI118" s="52"/>
      <c r="CJ118" s="52"/>
      <c r="CK118" s="52"/>
      <c r="CL118" s="52"/>
      <c r="CM118" s="52"/>
      <c r="CN118" s="52"/>
      <c r="CO118" s="52"/>
      <c r="CP118" s="52"/>
      <c r="CQ118" s="52"/>
      <c r="CR118" s="52"/>
      <c r="CS118" s="52"/>
      <c r="CT118" s="52"/>
      <c r="CU118" s="52"/>
      <c r="CV118" s="52"/>
      <c r="CW118" s="52"/>
      <c r="CX118" s="52"/>
      <c r="CY118" s="52"/>
      <c r="CZ118" s="52"/>
      <c r="DA118" s="52"/>
      <c r="DB118" s="52"/>
      <c r="DC118" s="52"/>
      <c r="DD118" s="52"/>
      <c r="DE118" s="52"/>
      <c r="DF118" s="52"/>
      <c r="DG118" s="52"/>
      <c r="DH118" s="52"/>
      <c r="DI118" s="52"/>
      <c r="DJ118" s="52"/>
      <c r="DK118" s="52"/>
      <c r="DL118" s="52"/>
      <c r="DM118" s="52"/>
      <c r="DN118" s="52"/>
      <c r="DO118" s="52"/>
      <c r="DP118" s="52"/>
      <c r="DQ118" s="52"/>
      <c r="DR118" s="52"/>
      <c r="DS118" s="52"/>
      <c r="DT118" s="52"/>
      <c r="DU118" s="52"/>
      <c r="DV118" s="52"/>
      <c r="DW118" s="52"/>
      <c r="DX118" s="52"/>
      <c r="DY118" s="52"/>
      <c r="DZ118" s="52"/>
      <c r="EA118" s="52"/>
      <c r="EB118" s="52"/>
      <c r="EC118" s="52"/>
      <c r="ED118" s="52"/>
      <c r="EE118" s="52"/>
      <c r="EF118" s="52"/>
      <c r="EG118" s="52"/>
      <c r="EH118" s="52"/>
      <c r="EI118" s="52"/>
      <c r="EJ118" s="52"/>
      <c r="EK118" s="52"/>
      <c r="EL118" s="52"/>
      <c r="EM118" s="52"/>
      <c r="EN118" s="52"/>
      <c r="EO118" s="52"/>
      <c r="EP118" s="52"/>
      <c r="EQ118" s="52"/>
      <c r="ER118" s="52"/>
      <c r="ES118" s="52"/>
      <c r="ET118" s="52"/>
      <c r="EU118" s="52"/>
      <c r="EV118" s="52"/>
      <c r="EW118" s="52"/>
      <c r="EX118" s="52"/>
      <c r="EY118" s="52"/>
      <c r="EZ118" s="52"/>
      <c r="FA118" s="52"/>
      <c r="FB118" s="52"/>
      <c r="FC118" s="52"/>
      <c r="FD118" s="52"/>
      <c r="FE118" s="52"/>
      <c r="FF118" s="52"/>
      <c r="FG118" s="52"/>
      <c r="FH118" s="52"/>
      <c r="FI118" s="52"/>
      <c r="FJ118" s="52"/>
      <c r="FK118" s="52"/>
      <c r="FL118" s="52"/>
      <c r="FM118" s="52"/>
      <c r="FN118" s="52"/>
      <c r="FO118" s="52"/>
      <c r="FP118" s="52"/>
      <c r="FQ118" s="52"/>
      <c r="FR118" s="52"/>
      <c r="FS118" s="52"/>
      <c r="FT118" s="52"/>
      <c r="FU118" s="52"/>
      <c r="FV118" s="52"/>
      <c r="FW118" s="52"/>
      <c r="FX118" s="52"/>
      <c r="FY118" s="52"/>
      <c r="FZ118" s="52"/>
      <c r="GA118" s="52"/>
      <c r="GB118" s="52"/>
      <c r="GC118" s="52"/>
      <c r="GD118" s="52"/>
      <c r="GE118" s="52"/>
      <c r="GF118" s="52"/>
      <c r="GG118" s="52"/>
      <c r="GH118" s="52"/>
      <c r="GI118" s="52"/>
      <c r="GJ118" s="52"/>
      <c r="GK118" s="52"/>
      <c r="GL118" s="52"/>
      <c r="GM118" s="52"/>
      <c r="GN118" s="52"/>
      <c r="GO118" s="52"/>
      <c r="GP118" s="52"/>
      <c r="GQ118" s="52"/>
      <c r="GR118" s="52"/>
      <c r="GS118" s="52"/>
      <c r="GT118" s="52"/>
      <c r="GU118" s="52"/>
      <c r="GV118" s="52"/>
      <c r="GW118" s="52"/>
      <c r="GX118" s="52"/>
      <c r="GY118" s="52"/>
      <c r="GZ118" s="52"/>
      <c r="HA118" s="52"/>
      <c r="HB118" s="52"/>
      <c r="HC118" s="52"/>
      <c r="HD118" s="52"/>
      <c r="HE118" s="52"/>
      <c r="HF118" s="52"/>
      <c r="HG118" s="52"/>
      <c r="HH118" s="52"/>
      <c r="HI118" s="52"/>
      <c r="HJ118" s="52"/>
      <c r="HK118" s="52"/>
      <c r="HL118" s="52"/>
      <c r="HM118" s="52"/>
      <c r="HN118" s="52"/>
      <c r="HO118" s="52"/>
      <c r="HP118" s="52"/>
      <c r="HQ118" s="52"/>
      <c r="HR118" s="52"/>
      <c r="HS118" s="52"/>
      <c r="HT118" s="52"/>
      <c r="HU118" s="52"/>
      <c r="HV118" s="52"/>
      <c r="HW118" s="52"/>
      <c r="HX118" s="52"/>
      <c r="HY118" s="52"/>
      <c r="HZ118" s="52"/>
      <c r="IA118" s="52"/>
      <c r="IB118" s="52"/>
      <c r="IC118" s="52"/>
      <c r="ID118" s="52"/>
      <c r="IE118" s="52"/>
      <c r="IF118" s="52"/>
      <c r="IG118" s="52"/>
      <c r="IH118" s="52"/>
      <c r="II118" s="52"/>
      <c r="IJ118" s="52"/>
      <c r="IK118" s="52"/>
      <c r="IL118" s="52"/>
      <c r="IM118" s="52"/>
      <c r="IN118" s="52"/>
      <c r="IO118" s="52"/>
      <c r="IP118" s="52"/>
      <c r="IQ118" s="52"/>
      <c r="IR118" s="52"/>
      <c r="IS118" s="52"/>
    </row>
    <row r="119" spans="1:253" s="52" customFormat="1" x14ac:dyDescent="0.2">
      <c r="A119" s="150" t="s">
        <v>601</v>
      </c>
      <c r="B119" s="150">
        <v>1</v>
      </c>
      <c r="C119" s="61"/>
      <c r="D119" s="176" t="s">
        <v>405</v>
      </c>
      <c r="E119" s="152">
        <v>1.9385591244690608</v>
      </c>
      <c r="F119" s="153">
        <v>99</v>
      </c>
      <c r="G119" s="153">
        <v>93.06</v>
      </c>
      <c r="H119" s="154">
        <v>13000</v>
      </c>
      <c r="I119" s="95"/>
      <c r="J119" s="155">
        <f t="shared" si="7"/>
        <v>92.129400000000004</v>
      </c>
      <c r="K119" s="155">
        <v>92.129400000000004</v>
      </c>
      <c r="L119" s="61"/>
      <c r="M119" s="61" t="s">
        <v>404</v>
      </c>
      <c r="N119" s="61"/>
      <c r="O119" s="61"/>
      <c r="P119" s="96"/>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1"/>
      <c r="BV119" s="61"/>
      <c r="BW119" s="61"/>
      <c r="BX119" s="61"/>
      <c r="BY119" s="61"/>
      <c r="BZ119" s="61"/>
      <c r="CA119" s="61"/>
      <c r="CB119" s="61"/>
      <c r="CC119" s="61"/>
      <c r="CD119" s="61"/>
      <c r="CE119" s="61"/>
      <c r="CF119" s="61"/>
      <c r="CG119" s="61"/>
      <c r="CH119" s="61"/>
      <c r="CI119" s="61"/>
      <c r="CJ119" s="61"/>
      <c r="CK119" s="61"/>
      <c r="CL119" s="61"/>
      <c r="CM119" s="61"/>
      <c r="CN119" s="61"/>
      <c r="CO119" s="61"/>
      <c r="CP119" s="61"/>
      <c r="CQ119" s="61"/>
      <c r="CR119" s="61"/>
      <c r="CS119" s="61"/>
      <c r="CT119" s="61"/>
      <c r="CU119" s="61"/>
      <c r="CV119" s="61"/>
      <c r="CW119" s="61"/>
      <c r="CX119" s="61"/>
      <c r="CY119" s="61"/>
      <c r="CZ119" s="61"/>
      <c r="DA119" s="61"/>
      <c r="DB119" s="61"/>
      <c r="DC119" s="61"/>
      <c r="DD119" s="61"/>
      <c r="DE119" s="61"/>
      <c r="DF119" s="61"/>
      <c r="DG119" s="61"/>
      <c r="DH119" s="61"/>
      <c r="DI119" s="61"/>
      <c r="DJ119" s="61"/>
      <c r="DK119" s="61"/>
      <c r="DL119" s="61"/>
      <c r="DM119" s="61"/>
      <c r="DN119" s="61"/>
      <c r="DO119" s="61"/>
      <c r="DP119" s="61"/>
      <c r="DQ119" s="61"/>
      <c r="DR119" s="61"/>
      <c r="DS119" s="61"/>
      <c r="DT119" s="61"/>
      <c r="DU119" s="61"/>
      <c r="DV119" s="61"/>
      <c r="DW119" s="61"/>
      <c r="DX119" s="61"/>
      <c r="DY119" s="61"/>
      <c r="DZ119" s="61"/>
      <c r="EA119" s="61"/>
      <c r="EB119" s="61"/>
      <c r="EC119" s="61"/>
      <c r="ED119" s="61"/>
      <c r="EE119" s="61"/>
      <c r="EF119" s="61"/>
      <c r="EG119" s="61"/>
      <c r="EH119" s="61"/>
      <c r="EI119" s="61"/>
      <c r="EJ119" s="61"/>
      <c r="EK119" s="61"/>
      <c r="EL119" s="61"/>
      <c r="EM119" s="61"/>
      <c r="EN119" s="61"/>
      <c r="EO119" s="61"/>
      <c r="EP119" s="61"/>
      <c r="EQ119" s="61"/>
      <c r="ER119" s="61"/>
      <c r="ES119" s="61"/>
      <c r="ET119" s="61"/>
      <c r="EU119" s="61"/>
      <c r="EV119" s="61"/>
      <c r="EW119" s="61"/>
      <c r="EX119" s="61"/>
      <c r="EY119" s="61"/>
      <c r="EZ119" s="61"/>
      <c r="FA119" s="61"/>
      <c r="FB119" s="61"/>
      <c r="FC119" s="61"/>
      <c r="FD119" s="61"/>
      <c r="FE119" s="61"/>
      <c r="FF119" s="61"/>
      <c r="FG119" s="61"/>
      <c r="FH119" s="61"/>
      <c r="FI119" s="61"/>
      <c r="FJ119" s="61"/>
      <c r="FK119" s="61"/>
      <c r="FL119" s="61"/>
      <c r="FM119" s="61"/>
      <c r="FN119" s="61"/>
      <c r="FO119" s="61"/>
      <c r="FP119" s="61"/>
      <c r="FQ119" s="61"/>
      <c r="FR119" s="61"/>
      <c r="FS119" s="61"/>
      <c r="FT119" s="61"/>
      <c r="FU119" s="61"/>
      <c r="FV119" s="61"/>
      <c r="FW119" s="61"/>
      <c r="FX119" s="61"/>
      <c r="FY119" s="61"/>
      <c r="FZ119" s="61"/>
      <c r="GA119" s="61"/>
      <c r="GB119" s="61"/>
      <c r="GC119" s="61"/>
      <c r="GD119" s="61"/>
      <c r="GE119" s="61"/>
      <c r="GF119" s="61"/>
      <c r="GG119" s="61"/>
      <c r="GH119" s="61"/>
      <c r="GI119" s="61"/>
      <c r="GJ119" s="61"/>
      <c r="GK119" s="61"/>
      <c r="GL119" s="61"/>
      <c r="GM119" s="61"/>
      <c r="GN119" s="61"/>
      <c r="GO119" s="61"/>
      <c r="GP119" s="61"/>
      <c r="GQ119" s="61"/>
      <c r="GR119" s="61"/>
      <c r="GS119" s="61"/>
      <c r="GT119" s="61"/>
      <c r="GU119" s="61"/>
      <c r="GV119" s="61"/>
      <c r="GW119" s="61"/>
      <c r="GX119" s="61"/>
      <c r="GY119" s="61"/>
      <c r="GZ119" s="61"/>
      <c r="HA119" s="61"/>
      <c r="HB119" s="61"/>
      <c r="HC119" s="61"/>
      <c r="HD119" s="61"/>
      <c r="HE119" s="61"/>
      <c r="HF119" s="61"/>
      <c r="HG119" s="61"/>
      <c r="HH119" s="61"/>
      <c r="HI119" s="61"/>
      <c r="HJ119" s="61"/>
      <c r="HK119" s="61"/>
      <c r="HL119" s="61"/>
      <c r="HM119" s="61"/>
      <c r="HN119" s="61"/>
      <c r="HO119" s="61"/>
      <c r="HP119" s="61"/>
      <c r="HQ119" s="61"/>
      <c r="HR119" s="61"/>
      <c r="HS119" s="61"/>
      <c r="HT119" s="61"/>
      <c r="HU119" s="61"/>
      <c r="HV119" s="61"/>
      <c r="HW119" s="61"/>
      <c r="HX119" s="61"/>
      <c r="HY119" s="61"/>
      <c r="HZ119" s="61"/>
      <c r="IA119" s="61"/>
      <c r="IB119" s="61"/>
      <c r="IC119" s="61"/>
      <c r="ID119" s="61"/>
      <c r="IE119" s="61"/>
      <c r="IF119" s="61"/>
      <c r="IG119" s="61"/>
      <c r="IH119" s="61"/>
      <c r="II119" s="61"/>
      <c r="IJ119" s="61"/>
      <c r="IK119" s="61"/>
      <c r="IL119" s="61"/>
      <c r="IM119" s="61"/>
      <c r="IN119" s="61"/>
      <c r="IO119" s="61"/>
      <c r="IP119" s="61"/>
      <c r="IQ119" s="61"/>
      <c r="IR119" s="61"/>
      <c r="IS119" s="61"/>
    </row>
    <row r="120" spans="1:253" x14ac:dyDescent="0.2">
      <c r="A120" s="52" t="s">
        <v>508</v>
      </c>
      <c r="B120" s="52">
        <v>2</v>
      </c>
      <c r="C120" s="52" t="s">
        <v>96</v>
      </c>
      <c r="D120" s="180" t="s">
        <v>271</v>
      </c>
      <c r="E120" s="88">
        <v>75.7</v>
      </c>
      <c r="F120" s="89">
        <v>88</v>
      </c>
      <c r="G120" s="89">
        <v>99.62</v>
      </c>
      <c r="H120" s="90">
        <v>33000</v>
      </c>
      <c r="I120" s="91"/>
      <c r="J120" s="92">
        <f t="shared" si="7"/>
        <v>87.665600000000012</v>
      </c>
      <c r="K120" s="92">
        <v>87.665600000000012</v>
      </c>
      <c r="L120" s="52"/>
      <c r="M120" s="52"/>
      <c r="N120" s="52"/>
      <c r="O120" s="52"/>
      <c r="P120" s="93"/>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c r="AU120" s="52"/>
      <c r="AV120" s="52"/>
      <c r="AW120" s="52"/>
      <c r="AX120" s="52"/>
      <c r="AY120" s="52"/>
      <c r="AZ120" s="52"/>
      <c r="BA120" s="52"/>
      <c r="BB120" s="52"/>
      <c r="BC120" s="52"/>
      <c r="BD120" s="52"/>
      <c r="BE120" s="52"/>
      <c r="BF120" s="52"/>
      <c r="BG120" s="52"/>
      <c r="BH120" s="52"/>
      <c r="BI120" s="52"/>
      <c r="BJ120" s="52"/>
      <c r="BK120" s="52"/>
      <c r="BL120" s="52"/>
      <c r="BM120" s="52"/>
      <c r="BN120" s="52"/>
      <c r="BO120" s="52"/>
      <c r="BP120" s="52"/>
      <c r="BQ120" s="52"/>
      <c r="BR120" s="52"/>
      <c r="BS120" s="52"/>
      <c r="BT120" s="52"/>
      <c r="BU120" s="52"/>
      <c r="BV120" s="52"/>
      <c r="BW120" s="52"/>
      <c r="BX120" s="52"/>
      <c r="BY120" s="52"/>
      <c r="BZ120" s="52"/>
      <c r="CA120" s="52"/>
      <c r="CB120" s="52"/>
      <c r="CC120" s="52"/>
      <c r="CD120" s="52"/>
      <c r="CE120" s="52"/>
      <c r="CF120" s="52"/>
      <c r="CG120" s="52"/>
      <c r="CH120" s="52"/>
      <c r="CI120" s="52"/>
      <c r="CJ120" s="52"/>
      <c r="CK120" s="52"/>
      <c r="CL120" s="52"/>
      <c r="CM120" s="52"/>
      <c r="CN120" s="52"/>
      <c r="CO120" s="52"/>
      <c r="CP120" s="52"/>
      <c r="CQ120" s="52"/>
      <c r="CR120" s="52"/>
      <c r="CS120" s="52"/>
      <c r="CT120" s="52"/>
      <c r="CU120" s="52"/>
      <c r="CV120" s="52"/>
      <c r="CW120" s="52"/>
      <c r="CX120" s="52"/>
      <c r="CY120" s="52"/>
      <c r="CZ120" s="52"/>
      <c r="DA120" s="52"/>
      <c r="DB120" s="52"/>
      <c r="DC120" s="52"/>
      <c r="DD120" s="52"/>
      <c r="DE120" s="52"/>
      <c r="DF120" s="52"/>
      <c r="DG120" s="52"/>
      <c r="DH120" s="52"/>
      <c r="DI120" s="52"/>
      <c r="DJ120" s="52"/>
      <c r="DK120" s="52"/>
      <c r="DL120" s="52"/>
      <c r="DM120" s="52"/>
      <c r="DN120" s="52"/>
      <c r="DO120" s="52"/>
      <c r="DP120" s="52"/>
      <c r="DQ120" s="52"/>
      <c r="DR120" s="52"/>
      <c r="DS120" s="52"/>
      <c r="DT120" s="52"/>
      <c r="DU120" s="52"/>
      <c r="DV120" s="52"/>
      <c r="DW120" s="52"/>
      <c r="DX120" s="52"/>
      <c r="DY120" s="52"/>
      <c r="DZ120" s="52"/>
      <c r="EA120" s="52"/>
      <c r="EB120" s="52"/>
      <c r="EC120" s="52"/>
      <c r="ED120" s="52"/>
      <c r="EE120" s="52"/>
      <c r="EF120" s="52"/>
      <c r="EG120" s="52"/>
      <c r="EH120" s="52"/>
      <c r="EI120" s="52"/>
      <c r="EJ120" s="52"/>
      <c r="EK120" s="52"/>
      <c r="EL120" s="52"/>
      <c r="EM120" s="52"/>
      <c r="EN120" s="52"/>
      <c r="EO120" s="52"/>
      <c r="EP120" s="52"/>
      <c r="EQ120" s="52"/>
      <c r="ER120" s="52"/>
      <c r="ES120" s="52"/>
      <c r="ET120" s="52"/>
      <c r="EU120" s="52"/>
      <c r="EV120" s="52"/>
      <c r="EW120" s="52"/>
      <c r="EX120" s="52"/>
      <c r="EY120" s="52"/>
      <c r="EZ120" s="52"/>
      <c r="FA120" s="52"/>
      <c r="FB120" s="52"/>
      <c r="FC120" s="52"/>
      <c r="FD120" s="52"/>
      <c r="FE120" s="52"/>
      <c r="FF120" s="52"/>
      <c r="FG120" s="52"/>
      <c r="FH120" s="52"/>
      <c r="FI120" s="52"/>
      <c r="FJ120" s="52"/>
      <c r="FK120" s="52"/>
      <c r="FL120" s="52"/>
      <c r="FM120" s="52"/>
      <c r="FN120" s="52"/>
      <c r="FO120" s="52"/>
      <c r="FP120" s="52"/>
      <c r="FQ120" s="52"/>
      <c r="FR120" s="52"/>
      <c r="FS120" s="52"/>
      <c r="FT120" s="52"/>
      <c r="FU120" s="52"/>
      <c r="FV120" s="52"/>
      <c r="FW120" s="52"/>
      <c r="FX120" s="52"/>
      <c r="FY120" s="52"/>
      <c r="FZ120" s="52"/>
      <c r="GA120" s="52"/>
      <c r="GB120" s="52"/>
      <c r="GC120" s="52"/>
      <c r="GD120" s="52"/>
      <c r="GE120" s="52"/>
      <c r="GF120" s="52"/>
      <c r="GG120" s="52"/>
      <c r="GH120" s="52"/>
      <c r="GI120" s="52"/>
      <c r="GJ120" s="52"/>
      <c r="GK120" s="52"/>
      <c r="GL120" s="52"/>
      <c r="GM120" s="52"/>
      <c r="GN120" s="52"/>
      <c r="GO120" s="52"/>
      <c r="GP120" s="52"/>
      <c r="GQ120" s="52"/>
      <c r="GR120" s="52"/>
      <c r="GS120" s="52"/>
      <c r="GT120" s="52"/>
      <c r="GU120" s="52"/>
      <c r="GV120" s="52"/>
      <c r="GW120" s="52"/>
      <c r="GX120" s="52"/>
      <c r="GY120" s="52"/>
      <c r="GZ120" s="52"/>
      <c r="HA120" s="52"/>
      <c r="HB120" s="52"/>
      <c r="HC120" s="52"/>
      <c r="HD120" s="52"/>
      <c r="HE120" s="52"/>
      <c r="HF120" s="52"/>
      <c r="HG120" s="52"/>
      <c r="HH120" s="52"/>
      <c r="HI120" s="52"/>
      <c r="HJ120" s="52"/>
      <c r="HK120" s="52"/>
      <c r="HL120" s="52"/>
      <c r="HM120" s="52"/>
      <c r="HN120" s="52"/>
      <c r="HO120" s="52"/>
      <c r="HP120" s="52"/>
      <c r="HQ120" s="52"/>
      <c r="HR120" s="52"/>
      <c r="HS120" s="52"/>
      <c r="HT120" s="52"/>
      <c r="HU120" s="52"/>
      <c r="HV120" s="52"/>
      <c r="HW120" s="52"/>
      <c r="HX120" s="52"/>
      <c r="HY120" s="52"/>
      <c r="HZ120" s="52"/>
      <c r="IA120" s="52"/>
      <c r="IB120" s="52"/>
      <c r="IC120" s="52"/>
      <c r="ID120" s="52"/>
      <c r="IE120" s="52"/>
      <c r="IF120" s="52"/>
      <c r="IG120" s="52"/>
      <c r="IH120" s="52"/>
      <c r="II120" s="52"/>
      <c r="IJ120" s="52"/>
      <c r="IK120" s="52"/>
      <c r="IL120" s="52"/>
      <c r="IM120" s="52"/>
      <c r="IN120" s="52"/>
      <c r="IO120" s="52"/>
      <c r="IP120" s="52"/>
      <c r="IQ120" s="52"/>
      <c r="IR120" s="52"/>
      <c r="IS120" s="52"/>
    </row>
    <row r="121" spans="1:253" s="52" customFormat="1" x14ac:dyDescent="0.2">
      <c r="A121" s="61" t="s">
        <v>524</v>
      </c>
      <c r="B121" s="61">
        <v>1</v>
      </c>
      <c r="C121" s="61" t="s">
        <v>457</v>
      </c>
      <c r="D121" s="176" t="s">
        <v>458</v>
      </c>
      <c r="E121" s="62">
        <v>5.5491939954013345</v>
      </c>
      <c r="F121" s="50">
        <v>78</v>
      </c>
      <c r="G121" s="50">
        <v>97.77</v>
      </c>
      <c r="H121" s="51">
        <v>140000</v>
      </c>
      <c r="I121" s="95"/>
      <c r="J121" s="64">
        <f t="shared" si="7"/>
        <v>76.260599999999997</v>
      </c>
      <c r="K121" s="64">
        <v>76.503199999999993</v>
      </c>
      <c r="L121" s="61"/>
      <c r="M121" s="61" t="s">
        <v>146</v>
      </c>
      <c r="N121" s="61" t="s">
        <v>147</v>
      </c>
      <c r="O121" s="61" t="s">
        <v>148</v>
      </c>
      <c r="P121" s="96" t="s">
        <v>425</v>
      </c>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c r="BN121" s="61"/>
      <c r="BO121" s="61"/>
      <c r="BP121" s="61"/>
      <c r="BQ121" s="61"/>
      <c r="BR121" s="61"/>
      <c r="BS121" s="61"/>
      <c r="BT121" s="61"/>
      <c r="BU121" s="61"/>
      <c r="BV121" s="61"/>
      <c r="BW121" s="61"/>
      <c r="BX121" s="61"/>
      <c r="BY121" s="61"/>
      <c r="BZ121" s="61"/>
      <c r="CA121" s="61"/>
      <c r="CB121" s="61"/>
      <c r="CC121" s="61"/>
      <c r="CD121" s="61"/>
      <c r="CE121" s="61"/>
      <c r="CF121" s="61"/>
      <c r="CG121" s="61"/>
      <c r="CH121" s="61"/>
      <c r="CI121" s="61"/>
      <c r="CJ121" s="61"/>
      <c r="CK121" s="61"/>
      <c r="CL121" s="61"/>
      <c r="CM121" s="61"/>
      <c r="CN121" s="61"/>
      <c r="CO121" s="61"/>
      <c r="CP121" s="61"/>
      <c r="CQ121" s="61"/>
      <c r="CR121" s="61"/>
      <c r="CS121" s="61"/>
      <c r="CT121" s="61"/>
      <c r="CU121" s="61"/>
      <c r="CV121" s="61"/>
      <c r="CW121" s="61"/>
      <c r="CX121" s="61"/>
      <c r="CY121" s="61"/>
      <c r="CZ121" s="61"/>
      <c r="DA121" s="61"/>
      <c r="DB121" s="61"/>
      <c r="DC121" s="61"/>
      <c r="DD121" s="61"/>
      <c r="DE121" s="61"/>
      <c r="DF121" s="61"/>
      <c r="DG121" s="61"/>
      <c r="DH121" s="61"/>
      <c r="DI121" s="61"/>
      <c r="DJ121" s="61"/>
      <c r="DK121" s="61"/>
      <c r="DL121" s="61"/>
      <c r="DM121" s="61"/>
      <c r="DN121" s="61"/>
      <c r="DO121" s="61"/>
      <c r="DP121" s="61"/>
      <c r="DQ121" s="61"/>
      <c r="DR121" s="61"/>
      <c r="DS121" s="61"/>
      <c r="DT121" s="61"/>
      <c r="DU121" s="61"/>
      <c r="DV121" s="61"/>
      <c r="DW121" s="61"/>
      <c r="DX121" s="61"/>
      <c r="DY121" s="61"/>
      <c r="DZ121" s="61"/>
      <c r="EA121" s="61"/>
      <c r="EB121" s="61"/>
      <c r="EC121" s="61"/>
      <c r="ED121" s="61"/>
      <c r="EE121" s="61"/>
      <c r="EF121" s="61"/>
      <c r="EG121" s="61"/>
      <c r="EH121" s="61"/>
      <c r="EI121" s="61"/>
      <c r="EJ121" s="61"/>
      <c r="EK121" s="61"/>
      <c r="EL121" s="61"/>
      <c r="EM121" s="61"/>
      <c r="EN121" s="61"/>
      <c r="EO121" s="61"/>
      <c r="EP121" s="61"/>
      <c r="EQ121" s="61"/>
      <c r="ER121" s="61"/>
      <c r="ES121" s="61"/>
      <c r="ET121" s="61"/>
      <c r="EU121" s="61"/>
      <c r="EV121" s="61"/>
      <c r="EW121" s="61"/>
      <c r="EX121" s="61"/>
      <c r="EY121" s="61"/>
      <c r="EZ121" s="61"/>
      <c r="FA121" s="61"/>
      <c r="FB121" s="61"/>
      <c r="FC121" s="61"/>
      <c r="FD121" s="61"/>
      <c r="FE121" s="61"/>
      <c r="FF121" s="61"/>
      <c r="FG121" s="61"/>
      <c r="FH121" s="61"/>
      <c r="FI121" s="61"/>
      <c r="FJ121" s="61"/>
      <c r="FK121" s="61"/>
      <c r="FL121" s="61"/>
      <c r="FM121" s="61"/>
      <c r="FN121" s="61"/>
      <c r="FO121" s="61"/>
      <c r="FP121" s="61"/>
      <c r="FQ121" s="61"/>
      <c r="FR121" s="61"/>
      <c r="FS121" s="61"/>
      <c r="FT121" s="61"/>
      <c r="FU121" s="61"/>
      <c r="FV121" s="61"/>
      <c r="FW121" s="61"/>
      <c r="FX121" s="61"/>
      <c r="FY121" s="61"/>
      <c r="FZ121" s="61"/>
      <c r="GA121" s="61"/>
      <c r="GB121" s="61"/>
      <c r="GC121" s="61"/>
      <c r="GD121" s="61"/>
      <c r="GE121" s="61"/>
      <c r="GF121" s="61"/>
      <c r="GG121" s="61"/>
      <c r="GH121" s="61"/>
      <c r="GI121" s="61"/>
      <c r="GJ121" s="61"/>
      <c r="GK121" s="61"/>
      <c r="GL121" s="61"/>
      <c r="GM121" s="61"/>
      <c r="GN121" s="61"/>
      <c r="GO121" s="61"/>
      <c r="GP121" s="61"/>
      <c r="GQ121" s="61"/>
      <c r="GR121" s="61"/>
      <c r="GS121" s="61"/>
      <c r="GT121" s="61"/>
      <c r="GU121" s="61"/>
      <c r="GV121" s="61"/>
      <c r="GW121" s="61"/>
      <c r="GX121" s="61"/>
      <c r="GY121" s="61"/>
      <c r="GZ121" s="61"/>
      <c r="HA121" s="61"/>
      <c r="HB121" s="61"/>
      <c r="HC121" s="61"/>
      <c r="HD121" s="61"/>
      <c r="HE121" s="61"/>
      <c r="HF121" s="61"/>
      <c r="HG121" s="61"/>
      <c r="HH121" s="61"/>
      <c r="HI121" s="61"/>
      <c r="HJ121" s="61"/>
      <c r="HK121" s="61"/>
      <c r="HL121" s="61"/>
      <c r="HM121" s="61"/>
      <c r="HN121" s="61"/>
      <c r="HO121" s="61"/>
      <c r="HP121" s="61"/>
      <c r="HQ121" s="61"/>
      <c r="HR121" s="61"/>
      <c r="HS121" s="61"/>
      <c r="HT121" s="61"/>
      <c r="HU121" s="61"/>
      <c r="HV121" s="61"/>
      <c r="HW121" s="61"/>
      <c r="HX121" s="61"/>
      <c r="HY121" s="61"/>
      <c r="HZ121" s="61"/>
      <c r="IA121" s="61"/>
      <c r="IB121" s="61"/>
      <c r="IC121" s="61"/>
      <c r="ID121" s="61"/>
      <c r="IE121" s="61"/>
      <c r="IF121" s="61"/>
      <c r="IG121" s="61"/>
      <c r="IH121" s="61"/>
      <c r="II121" s="61"/>
      <c r="IJ121" s="61"/>
      <c r="IK121" s="61"/>
      <c r="IL121" s="61"/>
      <c r="IM121" s="61"/>
      <c r="IN121" s="61"/>
      <c r="IO121" s="61"/>
      <c r="IP121" s="61"/>
      <c r="IQ121" s="61"/>
      <c r="IR121" s="61"/>
      <c r="IS121" s="61"/>
    </row>
    <row r="122" spans="1:253" x14ac:dyDescent="0.2">
      <c r="A122" s="61" t="s">
        <v>618</v>
      </c>
      <c r="B122" s="61">
        <v>1</v>
      </c>
      <c r="C122" s="61" t="s">
        <v>463</v>
      </c>
      <c r="D122" s="176" t="s">
        <v>285</v>
      </c>
      <c r="E122" s="114">
        <v>3.3673514132916065</v>
      </c>
      <c r="F122" s="50">
        <v>93</v>
      </c>
      <c r="G122" s="50">
        <v>97.93</v>
      </c>
      <c r="H122" s="51">
        <v>175000</v>
      </c>
      <c r="J122" s="64">
        <f t="shared" si="7"/>
        <v>91.0749</v>
      </c>
      <c r="K122" s="64">
        <v>88.116643750000009</v>
      </c>
      <c r="M122" s="61" t="s">
        <v>153</v>
      </c>
      <c r="N122" s="61" t="s">
        <v>149</v>
      </c>
      <c r="O122" s="61" t="s">
        <v>388</v>
      </c>
      <c r="P122" s="61" t="s">
        <v>150</v>
      </c>
      <c r="Q122" s="96" t="s">
        <v>151</v>
      </c>
      <c r="R122" s="61" t="s">
        <v>152</v>
      </c>
    </row>
    <row r="123" spans="1:253" x14ac:dyDescent="0.2">
      <c r="A123" s="61" t="s">
        <v>555</v>
      </c>
      <c r="B123" s="61">
        <v>1</v>
      </c>
      <c r="C123" s="61" t="s">
        <v>473</v>
      </c>
      <c r="D123" s="185" t="s">
        <v>472</v>
      </c>
      <c r="E123" s="62">
        <v>2.7676024989966956</v>
      </c>
      <c r="F123" s="50">
        <v>92</v>
      </c>
      <c r="G123" s="50">
        <v>98.53</v>
      </c>
      <c r="H123" s="51">
        <v>88000</v>
      </c>
      <c r="J123" s="64">
        <f t="shared" si="7"/>
        <v>90.647599999999997</v>
      </c>
      <c r="K123" s="64">
        <v>92.130400000000009</v>
      </c>
      <c r="M123" s="61" t="s">
        <v>159</v>
      </c>
      <c r="N123" s="61" t="s">
        <v>160</v>
      </c>
      <c r="P123" s="96"/>
    </row>
    <row r="124" spans="1:253" x14ac:dyDescent="0.2">
      <c r="A124" s="61" t="s">
        <v>567</v>
      </c>
      <c r="B124" s="61">
        <v>1</v>
      </c>
      <c r="C124" s="61" t="s">
        <v>350</v>
      </c>
      <c r="D124" s="176" t="s">
        <v>351</v>
      </c>
      <c r="E124" s="94">
        <v>6.9337295690936109</v>
      </c>
      <c r="F124" s="50">
        <v>94</v>
      </c>
      <c r="G124" s="50">
        <v>97.07</v>
      </c>
      <c r="H124" s="51">
        <v>122000</v>
      </c>
      <c r="J124" s="64">
        <f t="shared" si="7"/>
        <v>91.245800000000003</v>
      </c>
      <c r="K124" s="64">
        <v>91.245800000000003</v>
      </c>
      <c r="P124" s="96"/>
    </row>
    <row r="125" spans="1:253" x14ac:dyDescent="0.2">
      <c r="A125" s="61" t="s">
        <v>574</v>
      </c>
      <c r="B125" s="61">
        <v>1</v>
      </c>
      <c r="C125" s="61" t="s">
        <v>479</v>
      </c>
      <c r="D125" s="176" t="s">
        <v>478</v>
      </c>
      <c r="E125" s="62">
        <v>3.0059057215953269</v>
      </c>
      <c r="F125" s="50">
        <v>96</v>
      </c>
      <c r="G125" s="50">
        <v>96.76</v>
      </c>
      <c r="H125" s="51">
        <v>88000</v>
      </c>
      <c r="J125" s="64">
        <f t="shared" si="7"/>
        <v>92.889600000000016</v>
      </c>
      <c r="K125" s="64">
        <v>89.406871428571435</v>
      </c>
      <c r="M125" s="61" t="s">
        <v>190</v>
      </c>
      <c r="P125" s="96"/>
    </row>
    <row r="126" spans="1:253" s="74" customFormat="1" x14ac:dyDescent="0.2">
      <c r="A126" s="61" t="s">
        <v>589</v>
      </c>
      <c r="B126" s="61">
        <v>1</v>
      </c>
      <c r="C126" s="61" t="s">
        <v>482</v>
      </c>
      <c r="D126" s="176" t="s">
        <v>483</v>
      </c>
      <c r="E126" s="62">
        <v>4.2960126280142958</v>
      </c>
      <c r="F126" s="50">
        <v>94</v>
      </c>
      <c r="G126" s="50">
        <v>91.03</v>
      </c>
      <c r="H126" s="51">
        <v>170000</v>
      </c>
      <c r="I126" s="95"/>
      <c r="J126" s="64">
        <f t="shared" si="7"/>
        <v>85.56819999999999</v>
      </c>
      <c r="K126" s="64">
        <v>80.261620000000008</v>
      </c>
      <c r="L126" s="61"/>
      <c r="M126" s="61" t="s">
        <v>204</v>
      </c>
      <c r="N126" s="61" t="s">
        <v>410</v>
      </c>
      <c r="O126" s="61" t="s">
        <v>431</v>
      </c>
      <c r="P126" s="96"/>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c r="BN126" s="61"/>
      <c r="BO126" s="61"/>
      <c r="BP126" s="61"/>
      <c r="BQ126" s="61"/>
      <c r="BR126" s="61"/>
      <c r="BS126" s="61"/>
      <c r="BT126" s="61"/>
      <c r="BU126" s="61"/>
      <c r="BV126" s="61"/>
      <c r="BW126" s="61"/>
      <c r="BX126" s="61"/>
      <c r="BY126" s="61"/>
      <c r="BZ126" s="61"/>
      <c r="CA126" s="61"/>
      <c r="CB126" s="61"/>
      <c r="CC126" s="61"/>
      <c r="CD126" s="61"/>
      <c r="CE126" s="61"/>
      <c r="CF126" s="61"/>
      <c r="CG126" s="61"/>
      <c r="CH126" s="61"/>
      <c r="CI126" s="61"/>
      <c r="CJ126" s="61"/>
      <c r="CK126" s="61"/>
      <c r="CL126" s="61"/>
      <c r="CM126" s="61"/>
      <c r="CN126" s="61"/>
      <c r="CO126" s="61"/>
      <c r="CP126" s="61"/>
      <c r="CQ126" s="61"/>
      <c r="CR126" s="61"/>
      <c r="CS126" s="61"/>
      <c r="CT126" s="61"/>
      <c r="CU126" s="61"/>
      <c r="CV126" s="61"/>
      <c r="CW126" s="61"/>
      <c r="CX126" s="61"/>
      <c r="CY126" s="61"/>
      <c r="CZ126" s="61"/>
      <c r="DA126" s="61"/>
      <c r="DB126" s="61"/>
      <c r="DC126" s="61"/>
      <c r="DD126" s="61"/>
      <c r="DE126" s="61"/>
      <c r="DF126" s="61"/>
      <c r="DG126" s="61"/>
      <c r="DH126" s="61"/>
      <c r="DI126" s="61"/>
      <c r="DJ126" s="61"/>
      <c r="DK126" s="61"/>
      <c r="DL126" s="61"/>
      <c r="DM126" s="61"/>
      <c r="DN126" s="61"/>
      <c r="DO126" s="61"/>
      <c r="DP126" s="61"/>
      <c r="DQ126" s="61"/>
      <c r="DR126" s="61"/>
      <c r="DS126" s="61"/>
      <c r="DT126" s="61"/>
      <c r="DU126" s="61"/>
      <c r="DV126" s="61"/>
      <c r="DW126" s="61"/>
      <c r="DX126" s="61"/>
      <c r="DY126" s="61"/>
      <c r="DZ126" s="61"/>
      <c r="EA126" s="61"/>
      <c r="EB126" s="61"/>
      <c r="EC126" s="61"/>
      <c r="ED126" s="61"/>
      <c r="EE126" s="61"/>
      <c r="EF126" s="61"/>
      <c r="EG126" s="61"/>
      <c r="EH126" s="61"/>
      <c r="EI126" s="61"/>
      <c r="EJ126" s="61"/>
      <c r="EK126" s="61"/>
      <c r="EL126" s="61"/>
      <c r="EM126" s="61"/>
      <c r="EN126" s="61"/>
      <c r="EO126" s="61"/>
      <c r="EP126" s="61"/>
      <c r="EQ126" s="61"/>
      <c r="ER126" s="61"/>
      <c r="ES126" s="61"/>
      <c r="ET126" s="61"/>
      <c r="EU126" s="61"/>
      <c r="EV126" s="61"/>
      <c r="EW126" s="61"/>
      <c r="EX126" s="61"/>
      <c r="EY126" s="61"/>
      <c r="EZ126" s="61"/>
      <c r="FA126" s="61"/>
      <c r="FB126" s="61"/>
      <c r="FC126" s="61"/>
      <c r="FD126" s="61"/>
      <c r="FE126" s="61"/>
      <c r="FF126" s="61"/>
      <c r="FG126" s="61"/>
      <c r="FH126" s="61"/>
      <c r="FI126" s="61"/>
      <c r="FJ126" s="61"/>
      <c r="FK126" s="61"/>
      <c r="FL126" s="61"/>
      <c r="FM126" s="61"/>
      <c r="FN126" s="61"/>
      <c r="FO126" s="61"/>
      <c r="FP126" s="61"/>
      <c r="FQ126" s="61"/>
      <c r="FR126" s="61"/>
      <c r="FS126" s="61"/>
      <c r="FT126" s="61"/>
      <c r="FU126" s="61"/>
      <c r="FV126" s="61"/>
      <c r="FW126" s="61"/>
      <c r="FX126" s="61"/>
      <c r="FY126" s="61"/>
      <c r="FZ126" s="61"/>
      <c r="GA126" s="61"/>
      <c r="GB126" s="61"/>
      <c r="GC126" s="61"/>
      <c r="GD126" s="61"/>
      <c r="GE126" s="61"/>
      <c r="GF126" s="61"/>
      <c r="GG126" s="61"/>
      <c r="GH126" s="61"/>
      <c r="GI126" s="61"/>
      <c r="GJ126" s="61"/>
      <c r="GK126" s="61"/>
      <c r="GL126" s="61"/>
      <c r="GM126" s="61"/>
      <c r="GN126" s="61"/>
      <c r="GO126" s="61"/>
      <c r="GP126" s="61"/>
      <c r="GQ126" s="61"/>
      <c r="GR126" s="61"/>
      <c r="GS126" s="61"/>
      <c r="GT126" s="61"/>
      <c r="GU126" s="61"/>
      <c r="GV126" s="61"/>
      <c r="GW126" s="61"/>
      <c r="GX126" s="61"/>
      <c r="GY126" s="61"/>
      <c r="GZ126" s="61"/>
      <c r="HA126" s="61"/>
      <c r="HB126" s="61"/>
      <c r="HC126" s="61"/>
      <c r="HD126" s="61"/>
      <c r="HE126" s="61"/>
      <c r="HF126" s="61"/>
      <c r="HG126" s="61"/>
      <c r="HH126" s="61"/>
      <c r="HI126" s="61"/>
      <c r="HJ126" s="61"/>
      <c r="HK126" s="61"/>
      <c r="HL126" s="61"/>
      <c r="HM126" s="61"/>
      <c r="HN126" s="61"/>
      <c r="HO126" s="61"/>
      <c r="HP126" s="61"/>
      <c r="HQ126" s="61"/>
      <c r="HR126" s="61"/>
      <c r="HS126" s="61"/>
      <c r="HT126" s="61"/>
      <c r="HU126" s="61"/>
      <c r="HV126" s="61"/>
      <c r="HW126" s="61"/>
      <c r="HX126" s="61"/>
      <c r="HY126" s="61"/>
      <c r="HZ126" s="61"/>
      <c r="IA126" s="61"/>
      <c r="IB126" s="61"/>
      <c r="IC126" s="61"/>
      <c r="ID126" s="61"/>
      <c r="IE126" s="61"/>
      <c r="IF126" s="61"/>
      <c r="IG126" s="61"/>
      <c r="IH126" s="61"/>
      <c r="II126" s="61"/>
      <c r="IJ126" s="61"/>
      <c r="IK126" s="61"/>
      <c r="IL126" s="61"/>
      <c r="IM126" s="61"/>
      <c r="IN126" s="61"/>
      <c r="IO126" s="61"/>
      <c r="IP126" s="61"/>
      <c r="IQ126" s="61"/>
      <c r="IR126" s="61"/>
      <c r="IS126" s="61"/>
    </row>
    <row r="127" spans="1:253" x14ac:dyDescent="0.2">
      <c r="A127" s="61" t="s">
        <v>593</v>
      </c>
      <c r="B127" s="61">
        <v>1</v>
      </c>
      <c r="C127" s="61" t="s">
        <v>485</v>
      </c>
      <c r="D127" s="176" t="s">
        <v>484</v>
      </c>
      <c r="E127" s="62">
        <v>2.6738261698890979</v>
      </c>
      <c r="F127" s="50">
        <v>98</v>
      </c>
      <c r="G127" s="50">
        <v>99.66</v>
      </c>
      <c r="H127" s="51">
        <v>99000</v>
      </c>
      <c r="J127" s="64">
        <f t="shared" si="7"/>
        <v>97.666800000000009</v>
      </c>
      <c r="K127" s="64">
        <v>90.773933333333346</v>
      </c>
      <c r="M127" s="61" t="s">
        <v>207</v>
      </c>
      <c r="N127" s="61" t="s">
        <v>407</v>
      </c>
      <c r="P127" s="96"/>
    </row>
    <row r="128" spans="1:253" s="52" customFormat="1" x14ac:dyDescent="0.2">
      <c r="A128" s="61" t="s">
        <v>597</v>
      </c>
      <c r="B128" s="61">
        <v>1</v>
      </c>
      <c r="C128" s="61" t="s">
        <v>58</v>
      </c>
      <c r="D128" s="176" t="s">
        <v>329</v>
      </c>
      <c r="E128" s="94">
        <v>3.791074553436653</v>
      </c>
      <c r="F128" s="50">
        <v>94</v>
      </c>
      <c r="G128" s="50">
        <v>98.05</v>
      </c>
      <c r="H128" s="51">
        <v>140000</v>
      </c>
      <c r="I128" s="95"/>
      <c r="J128" s="64">
        <f t="shared" si="7"/>
        <v>92.166999999999987</v>
      </c>
      <c r="K128" s="64">
        <v>84.167500000000004</v>
      </c>
      <c r="L128" s="61"/>
      <c r="M128" s="61" t="s">
        <v>211</v>
      </c>
      <c r="N128" s="61" t="s">
        <v>432</v>
      </c>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c r="BN128" s="61"/>
      <c r="BO128" s="61"/>
      <c r="BP128" s="61"/>
      <c r="BQ128" s="61"/>
      <c r="BR128" s="61"/>
      <c r="BS128" s="61"/>
      <c r="BT128" s="61"/>
      <c r="BU128" s="61"/>
      <c r="BV128" s="61"/>
      <c r="BW128" s="61"/>
      <c r="BX128" s="61"/>
      <c r="BY128" s="61"/>
      <c r="BZ128" s="61"/>
      <c r="CA128" s="61"/>
      <c r="CB128" s="61"/>
      <c r="CC128" s="61"/>
      <c r="CD128" s="61"/>
      <c r="CE128" s="61"/>
      <c r="CF128" s="61"/>
      <c r="CG128" s="61"/>
      <c r="CH128" s="61"/>
      <c r="CI128" s="61"/>
      <c r="CJ128" s="61"/>
      <c r="CK128" s="61"/>
      <c r="CL128" s="61"/>
      <c r="CM128" s="61"/>
      <c r="CN128" s="61"/>
      <c r="CO128" s="61"/>
      <c r="CP128" s="61"/>
      <c r="CQ128" s="61"/>
      <c r="CR128" s="61"/>
      <c r="CS128" s="61"/>
      <c r="CT128" s="61"/>
      <c r="CU128" s="61"/>
      <c r="CV128" s="61"/>
      <c r="CW128" s="61"/>
      <c r="CX128" s="61"/>
      <c r="CY128" s="61"/>
      <c r="CZ128" s="61"/>
      <c r="DA128" s="61"/>
      <c r="DB128" s="61"/>
      <c r="DC128" s="61"/>
      <c r="DD128" s="61"/>
      <c r="DE128" s="61"/>
      <c r="DF128" s="61"/>
      <c r="DG128" s="61"/>
      <c r="DH128" s="61"/>
      <c r="DI128" s="61"/>
      <c r="DJ128" s="61"/>
      <c r="DK128" s="61"/>
      <c r="DL128" s="61"/>
      <c r="DM128" s="61"/>
      <c r="DN128" s="61"/>
      <c r="DO128" s="61"/>
      <c r="DP128" s="61"/>
      <c r="DQ128" s="61"/>
      <c r="DR128" s="61"/>
      <c r="DS128" s="61"/>
      <c r="DT128" s="61"/>
      <c r="DU128" s="61"/>
      <c r="DV128" s="61"/>
      <c r="DW128" s="61"/>
      <c r="DX128" s="61"/>
      <c r="DY128" s="61"/>
      <c r="DZ128" s="61"/>
      <c r="EA128" s="61"/>
      <c r="EB128" s="61"/>
      <c r="EC128" s="61"/>
      <c r="ED128" s="61"/>
      <c r="EE128" s="61"/>
      <c r="EF128" s="61"/>
      <c r="EG128" s="61"/>
      <c r="EH128" s="61"/>
      <c r="EI128" s="61"/>
      <c r="EJ128" s="61"/>
      <c r="EK128" s="61"/>
      <c r="EL128" s="61"/>
      <c r="EM128" s="61"/>
      <c r="EN128" s="61"/>
      <c r="EO128" s="61"/>
      <c r="EP128" s="61"/>
      <c r="EQ128" s="61"/>
      <c r="ER128" s="61"/>
      <c r="ES128" s="61"/>
      <c r="ET128" s="61"/>
      <c r="EU128" s="61"/>
      <c r="EV128" s="61"/>
      <c r="EW128" s="61"/>
      <c r="EX128" s="61"/>
      <c r="EY128" s="61"/>
      <c r="EZ128" s="61"/>
      <c r="FA128" s="61"/>
      <c r="FB128" s="61"/>
      <c r="FC128" s="61"/>
      <c r="FD128" s="61"/>
      <c r="FE128" s="61"/>
      <c r="FF128" s="61"/>
      <c r="FG128" s="61"/>
      <c r="FH128" s="61"/>
      <c r="FI128" s="61"/>
      <c r="FJ128" s="61"/>
      <c r="FK128" s="61"/>
      <c r="FL128" s="61"/>
      <c r="FM128" s="61"/>
      <c r="FN128" s="61"/>
      <c r="FO128" s="61"/>
      <c r="FP128" s="61"/>
      <c r="FQ128" s="61"/>
      <c r="FR128" s="61"/>
      <c r="FS128" s="61"/>
      <c r="FT128" s="61"/>
      <c r="FU128" s="61"/>
      <c r="FV128" s="61"/>
      <c r="FW128" s="61"/>
      <c r="FX128" s="61"/>
      <c r="FY128" s="61"/>
      <c r="FZ128" s="61"/>
      <c r="GA128" s="61"/>
      <c r="GB128" s="61"/>
      <c r="GC128" s="61"/>
      <c r="GD128" s="61"/>
      <c r="GE128" s="61"/>
      <c r="GF128" s="61"/>
      <c r="GG128" s="61"/>
      <c r="GH128" s="61"/>
      <c r="GI128" s="61"/>
      <c r="GJ128" s="61"/>
      <c r="GK128" s="61"/>
      <c r="GL128" s="61"/>
      <c r="GM128" s="61"/>
      <c r="GN128" s="61"/>
      <c r="GO128" s="61"/>
      <c r="GP128" s="61"/>
      <c r="GQ128" s="61"/>
      <c r="GR128" s="61"/>
      <c r="GS128" s="61"/>
      <c r="GT128" s="61"/>
      <c r="GU128" s="61"/>
      <c r="GV128" s="61"/>
      <c r="GW128" s="61"/>
      <c r="GX128" s="61"/>
      <c r="GY128" s="61"/>
      <c r="GZ128" s="61"/>
      <c r="HA128" s="61"/>
      <c r="HB128" s="61"/>
      <c r="HC128" s="61"/>
      <c r="HD128" s="61"/>
      <c r="HE128" s="61"/>
      <c r="HF128" s="61"/>
      <c r="HG128" s="61"/>
      <c r="HH128" s="61"/>
      <c r="HI128" s="61"/>
      <c r="HJ128" s="61"/>
      <c r="HK128" s="61"/>
      <c r="HL128" s="61"/>
      <c r="HM128" s="61"/>
      <c r="HN128" s="61"/>
      <c r="HO128" s="61"/>
      <c r="HP128" s="61"/>
      <c r="HQ128" s="61"/>
      <c r="HR128" s="61"/>
      <c r="HS128" s="61"/>
      <c r="HT128" s="61"/>
      <c r="HU128" s="61"/>
      <c r="HV128" s="61"/>
      <c r="HW128" s="61"/>
      <c r="HX128" s="61"/>
      <c r="HY128" s="61"/>
      <c r="HZ128" s="61"/>
      <c r="IA128" s="61"/>
      <c r="IB128" s="61"/>
      <c r="IC128" s="61"/>
      <c r="ID128" s="61"/>
      <c r="IE128" s="61"/>
      <c r="IF128" s="61"/>
      <c r="IG128" s="61"/>
      <c r="IH128" s="61"/>
      <c r="II128" s="61"/>
      <c r="IJ128" s="61"/>
      <c r="IK128" s="61"/>
      <c r="IL128" s="61"/>
      <c r="IM128" s="61"/>
      <c r="IN128" s="61"/>
      <c r="IO128" s="61"/>
      <c r="IP128" s="61"/>
      <c r="IQ128" s="61"/>
      <c r="IR128" s="61"/>
      <c r="IS128" s="61"/>
    </row>
    <row r="129" spans="1:253" s="73" customFormat="1" x14ac:dyDescent="0.2">
      <c r="A129" s="61" t="s">
        <v>840</v>
      </c>
      <c r="B129" s="61">
        <v>1</v>
      </c>
      <c r="C129" s="61" t="s">
        <v>841</v>
      </c>
      <c r="D129" s="176" t="s">
        <v>842</v>
      </c>
      <c r="E129" s="94">
        <v>1.9258473251935464</v>
      </c>
      <c r="F129" s="50">
        <v>95</v>
      </c>
      <c r="G129" s="50">
        <v>98.42</v>
      </c>
      <c r="H129" s="51">
        <v>156000</v>
      </c>
      <c r="I129" s="95"/>
      <c r="J129" s="64">
        <f t="shared" ref="J129" si="8">G129*F129/100</f>
        <v>93.498999999999995</v>
      </c>
      <c r="K129" s="64">
        <v>93.498999999999995</v>
      </c>
      <c r="L129" s="61"/>
      <c r="M129" s="61" t="s">
        <v>214</v>
      </c>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c r="BN129" s="61"/>
      <c r="BO129" s="61"/>
      <c r="BP129" s="61"/>
      <c r="BQ129" s="61"/>
      <c r="BR129" s="61"/>
      <c r="BS129" s="61"/>
      <c r="BT129" s="61"/>
      <c r="BU129" s="61"/>
      <c r="BV129" s="61"/>
      <c r="BW129" s="61"/>
      <c r="BX129" s="61"/>
      <c r="BY129" s="61"/>
      <c r="BZ129" s="61"/>
      <c r="CA129" s="61"/>
      <c r="CB129" s="61"/>
      <c r="CC129" s="61"/>
      <c r="CD129" s="61"/>
      <c r="CE129" s="61"/>
      <c r="CF129" s="61"/>
      <c r="CG129" s="61"/>
      <c r="CH129" s="61"/>
      <c r="CI129" s="61"/>
      <c r="CJ129" s="61"/>
      <c r="CK129" s="61"/>
      <c r="CL129" s="61"/>
      <c r="CM129" s="61"/>
      <c r="CN129" s="61"/>
      <c r="CO129" s="61"/>
      <c r="CP129" s="61"/>
      <c r="CQ129" s="61"/>
      <c r="CR129" s="61"/>
      <c r="CS129" s="61"/>
      <c r="CT129" s="61"/>
      <c r="CU129" s="61"/>
      <c r="CV129" s="61"/>
      <c r="CW129" s="61"/>
      <c r="CX129" s="61"/>
      <c r="CY129" s="61"/>
      <c r="CZ129" s="61"/>
      <c r="DA129" s="61"/>
      <c r="DB129" s="61"/>
      <c r="DC129" s="61"/>
      <c r="DD129" s="61"/>
      <c r="DE129" s="61"/>
      <c r="DF129" s="61"/>
      <c r="DG129" s="61"/>
      <c r="DH129" s="61"/>
      <c r="DI129" s="61"/>
      <c r="DJ129" s="61"/>
      <c r="DK129" s="61"/>
      <c r="DL129" s="61"/>
      <c r="DM129" s="61"/>
      <c r="DN129" s="61"/>
      <c r="DO129" s="61"/>
      <c r="DP129" s="61"/>
      <c r="DQ129" s="61"/>
      <c r="DR129" s="61"/>
      <c r="DS129" s="61"/>
      <c r="DT129" s="61"/>
      <c r="DU129" s="61"/>
      <c r="DV129" s="61"/>
      <c r="DW129" s="61"/>
      <c r="DX129" s="61"/>
      <c r="DY129" s="61"/>
      <c r="DZ129" s="61"/>
      <c r="EA129" s="61"/>
      <c r="EB129" s="61"/>
      <c r="EC129" s="61"/>
      <c r="ED129" s="61"/>
      <c r="EE129" s="61"/>
      <c r="EF129" s="61"/>
      <c r="EG129" s="61"/>
      <c r="EH129" s="61"/>
      <c r="EI129" s="61"/>
      <c r="EJ129" s="61"/>
      <c r="EK129" s="61"/>
      <c r="EL129" s="61"/>
      <c r="EM129" s="61"/>
      <c r="EN129" s="61"/>
      <c r="EO129" s="61"/>
      <c r="EP129" s="61"/>
      <c r="EQ129" s="61"/>
      <c r="ER129" s="61"/>
      <c r="ES129" s="61"/>
      <c r="ET129" s="61"/>
      <c r="EU129" s="61"/>
      <c r="EV129" s="61"/>
      <c r="EW129" s="61"/>
      <c r="EX129" s="61"/>
      <c r="EY129" s="61"/>
      <c r="EZ129" s="61"/>
      <c r="FA129" s="61"/>
      <c r="FB129" s="61"/>
      <c r="FC129" s="61"/>
      <c r="FD129" s="61"/>
      <c r="FE129" s="61"/>
      <c r="FF129" s="61"/>
      <c r="FG129" s="61"/>
      <c r="FH129" s="61"/>
      <c r="FI129" s="61"/>
      <c r="FJ129" s="61"/>
      <c r="FK129" s="61"/>
      <c r="FL129" s="61"/>
      <c r="FM129" s="61"/>
      <c r="FN129" s="61"/>
      <c r="FO129" s="61"/>
      <c r="FP129" s="61"/>
      <c r="FQ129" s="61"/>
      <c r="FR129" s="61"/>
      <c r="FS129" s="61"/>
      <c r="FT129" s="61"/>
      <c r="FU129" s="61"/>
      <c r="FV129" s="61"/>
      <c r="FW129" s="61"/>
      <c r="FX129" s="61"/>
      <c r="FY129" s="61"/>
      <c r="FZ129" s="61"/>
      <c r="GA129" s="61"/>
      <c r="GB129" s="61"/>
      <c r="GC129" s="61"/>
      <c r="GD129" s="61"/>
      <c r="GE129" s="61"/>
      <c r="GF129" s="61"/>
      <c r="GG129" s="61"/>
      <c r="GH129" s="61"/>
      <c r="GI129" s="61"/>
      <c r="GJ129" s="61"/>
      <c r="GK129" s="61"/>
      <c r="GL129" s="61"/>
      <c r="GM129" s="61"/>
      <c r="GN129" s="61"/>
      <c r="GO129" s="61"/>
      <c r="GP129" s="61"/>
      <c r="GQ129" s="61"/>
      <c r="GR129" s="61"/>
      <c r="GS129" s="61"/>
      <c r="GT129" s="61"/>
      <c r="GU129" s="61"/>
      <c r="GV129" s="61"/>
      <c r="GW129" s="61"/>
      <c r="GX129" s="61"/>
      <c r="GY129" s="61"/>
      <c r="GZ129" s="61"/>
      <c r="HA129" s="61"/>
      <c r="HB129" s="61"/>
      <c r="HC129" s="61"/>
      <c r="HD129" s="61"/>
      <c r="HE129" s="61"/>
      <c r="HF129" s="61"/>
      <c r="HG129" s="61"/>
      <c r="HH129" s="61"/>
      <c r="HI129" s="61"/>
      <c r="HJ129" s="61"/>
      <c r="HK129" s="61"/>
      <c r="HL129" s="61"/>
      <c r="HM129" s="61"/>
      <c r="HN129" s="61"/>
      <c r="HO129" s="61"/>
      <c r="HP129" s="61"/>
      <c r="HQ129" s="61"/>
      <c r="HR129" s="61"/>
      <c r="HS129" s="61"/>
      <c r="HT129" s="61"/>
      <c r="HU129" s="61"/>
      <c r="HV129" s="61"/>
      <c r="HW129" s="61"/>
      <c r="HX129" s="61"/>
      <c r="HY129" s="61"/>
      <c r="HZ129" s="61"/>
      <c r="IA129" s="61"/>
      <c r="IB129" s="61"/>
      <c r="IC129" s="61"/>
      <c r="ID129" s="61"/>
      <c r="IE129" s="61"/>
      <c r="IF129" s="61"/>
      <c r="IG129" s="61"/>
      <c r="IH129" s="61"/>
      <c r="II129" s="61"/>
      <c r="IJ129" s="61"/>
      <c r="IK129" s="61"/>
      <c r="IL129" s="61"/>
      <c r="IM129" s="61"/>
      <c r="IN129" s="61"/>
      <c r="IO129" s="61"/>
      <c r="IP129" s="61"/>
      <c r="IQ129" s="61"/>
      <c r="IR129" s="61"/>
      <c r="IS129" s="61"/>
    </row>
    <row r="130" spans="1:253" s="73" customFormat="1" x14ac:dyDescent="0.2">
      <c r="A130" s="61" t="s">
        <v>603</v>
      </c>
      <c r="B130" s="61">
        <v>1</v>
      </c>
      <c r="C130" s="61" t="s">
        <v>488</v>
      </c>
      <c r="D130" s="176" t="s">
        <v>486</v>
      </c>
      <c r="E130" s="94">
        <v>4.3689000702082845</v>
      </c>
      <c r="F130" s="50">
        <v>95</v>
      </c>
      <c r="G130" s="50">
        <v>98.42</v>
      </c>
      <c r="H130" s="51">
        <v>156000</v>
      </c>
      <c r="I130" s="95"/>
      <c r="J130" s="64">
        <f t="shared" si="7"/>
        <v>93.498999999999995</v>
      </c>
      <c r="K130" s="64">
        <v>93.498999999999995</v>
      </c>
      <c r="L130" s="61"/>
      <c r="M130" s="61" t="s">
        <v>214</v>
      </c>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c r="BN130" s="61"/>
      <c r="BO130" s="61"/>
      <c r="BP130" s="61"/>
      <c r="BQ130" s="61"/>
      <c r="BR130" s="61"/>
      <c r="BS130" s="61"/>
      <c r="BT130" s="61"/>
      <c r="BU130" s="61"/>
      <c r="BV130" s="61"/>
      <c r="BW130" s="61"/>
      <c r="BX130" s="61"/>
      <c r="BY130" s="61"/>
      <c r="BZ130" s="61"/>
      <c r="CA130" s="61"/>
      <c r="CB130" s="61"/>
      <c r="CC130" s="61"/>
      <c r="CD130" s="61"/>
      <c r="CE130" s="61"/>
      <c r="CF130" s="61"/>
      <c r="CG130" s="61"/>
      <c r="CH130" s="61"/>
      <c r="CI130" s="61"/>
      <c r="CJ130" s="61"/>
      <c r="CK130" s="61"/>
      <c r="CL130" s="61"/>
      <c r="CM130" s="61"/>
      <c r="CN130" s="61"/>
      <c r="CO130" s="61"/>
      <c r="CP130" s="61"/>
      <c r="CQ130" s="61"/>
      <c r="CR130" s="61"/>
      <c r="CS130" s="61"/>
      <c r="CT130" s="61"/>
      <c r="CU130" s="61"/>
      <c r="CV130" s="61"/>
      <c r="CW130" s="61"/>
      <c r="CX130" s="61"/>
      <c r="CY130" s="61"/>
      <c r="CZ130" s="61"/>
      <c r="DA130" s="61"/>
      <c r="DB130" s="61"/>
      <c r="DC130" s="61"/>
      <c r="DD130" s="61"/>
      <c r="DE130" s="61"/>
      <c r="DF130" s="61"/>
      <c r="DG130" s="61"/>
      <c r="DH130" s="61"/>
      <c r="DI130" s="61"/>
      <c r="DJ130" s="61"/>
      <c r="DK130" s="61"/>
      <c r="DL130" s="61"/>
      <c r="DM130" s="61"/>
      <c r="DN130" s="61"/>
      <c r="DO130" s="61"/>
      <c r="DP130" s="61"/>
      <c r="DQ130" s="61"/>
      <c r="DR130" s="61"/>
      <c r="DS130" s="61"/>
      <c r="DT130" s="61"/>
      <c r="DU130" s="61"/>
      <c r="DV130" s="61"/>
      <c r="DW130" s="61"/>
      <c r="DX130" s="61"/>
      <c r="DY130" s="61"/>
      <c r="DZ130" s="61"/>
      <c r="EA130" s="61"/>
      <c r="EB130" s="61"/>
      <c r="EC130" s="61"/>
      <c r="ED130" s="61"/>
      <c r="EE130" s="61"/>
      <c r="EF130" s="61"/>
      <c r="EG130" s="61"/>
      <c r="EH130" s="61"/>
      <c r="EI130" s="61"/>
      <c r="EJ130" s="61"/>
      <c r="EK130" s="61"/>
      <c r="EL130" s="61"/>
      <c r="EM130" s="61"/>
      <c r="EN130" s="61"/>
      <c r="EO130" s="61"/>
      <c r="EP130" s="61"/>
      <c r="EQ130" s="61"/>
      <c r="ER130" s="61"/>
      <c r="ES130" s="61"/>
      <c r="ET130" s="61"/>
      <c r="EU130" s="61"/>
      <c r="EV130" s="61"/>
      <c r="EW130" s="61"/>
      <c r="EX130" s="61"/>
      <c r="EY130" s="61"/>
      <c r="EZ130" s="61"/>
      <c r="FA130" s="61"/>
      <c r="FB130" s="61"/>
      <c r="FC130" s="61"/>
      <c r="FD130" s="61"/>
      <c r="FE130" s="61"/>
      <c r="FF130" s="61"/>
      <c r="FG130" s="61"/>
      <c r="FH130" s="61"/>
      <c r="FI130" s="61"/>
      <c r="FJ130" s="61"/>
      <c r="FK130" s="61"/>
      <c r="FL130" s="61"/>
      <c r="FM130" s="61"/>
      <c r="FN130" s="61"/>
      <c r="FO130" s="61"/>
      <c r="FP130" s="61"/>
      <c r="FQ130" s="61"/>
      <c r="FR130" s="61"/>
      <c r="FS130" s="61"/>
      <c r="FT130" s="61"/>
      <c r="FU130" s="61"/>
      <c r="FV130" s="61"/>
      <c r="FW130" s="61"/>
      <c r="FX130" s="61"/>
      <c r="FY130" s="61"/>
      <c r="FZ130" s="61"/>
      <c r="GA130" s="61"/>
      <c r="GB130" s="61"/>
      <c r="GC130" s="61"/>
      <c r="GD130" s="61"/>
      <c r="GE130" s="61"/>
      <c r="GF130" s="61"/>
      <c r="GG130" s="61"/>
      <c r="GH130" s="61"/>
      <c r="GI130" s="61"/>
      <c r="GJ130" s="61"/>
      <c r="GK130" s="61"/>
      <c r="GL130" s="61"/>
      <c r="GM130" s="61"/>
      <c r="GN130" s="61"/>
      <c r="GO130" s="61"/>
      <c r="GP130" s="61"/>
      <c r="GQ130" s="61"/>
      <c r="GR130" s="61"/>
      <c r="GS130" s="61"/>
      <c r="GT130" s="61"/>
      <c r="GU130" s="61"/>
      <c r="GV130" s="61"/>
      <c r="GW130" s="61"/>
      <c r="GX130" s="61"/>
      <c r="GY130" s="61"/>
      <c r="GZ130" s="61"/>
      <c r="HA130" s="61"/>
      <c r="HB130" s="61"/>
      <c r="HC130" s="61"/>
      <c r="HD130" s="61"/>
      <c r="HE130" s="61"/>
      <c r="HF130" s="61"/>
      <c r="HG130" s="61"/>
      <c r="HH130" s="61"/>
      <c r="HI130" s="61"/>
      <c r="HJ130" s="61"/>
      <c r="HK130" s="61"/>
      <c r="HL130" s="61"/>
      <c r="HM130" s="61"/>
      <c r="HN130" s="61"/>
      <c r="HO130" s="61"/>
      <c r="HP130" s="61"/>
      <c r="HQ130" s="61"/>
      <c r="HR130" s="61"/>
      <c r="HS130" s="61"/>
      <c r="HT130" s="61"/>
      <c r="HU130" s="61"/>
      <c r="HV130" s="61"/>
      <c r="HW130" s="61"/>
      <c r="HX130" s="61"/>
      <c r="HY130" s="61"/>
      <c r="HZ130" s="61"/>
      <c r="IA130" s="61"/>
      <c r="IB130" s="61"/>
      <c r="IC130" s="61"/>
      <c r="ID130" s="61"/>
      <c r="IE130" s="61"/>
      <c r="IF130" s="61"/>
      <c r="IG130" s="61"/>
      <c r="IH130" s="61"/>
      <c r="II130" s="61"/>
      <c r="IJ130" s="61"/>
      <c r="IK130" s="61"/>
      <c r="IL130" s="61"/>
      <c r="IM130" s="61"/>
      <c r="IN130" s="61"/>
      <c r="IO130" s="61"/>
      <c r="IP130" s="61"/>
      <c r="IQ130" s="61"/>
      <c r="IR130" s="61"/>
      <c r="IS130" s="61"/>
    </row>
    <row r="131" spans="1:253" x14ac:dyDescent="0.2">
      <c r="A131" s="61" t="s">
        <v>605</v>
      </c>
      <c r="B131" s="61">
        <v>1</v>
      </c>
      <c r="C131" s="61" t="s">
        <v>490</v>
      </c>
      <c r="D131" s="176" t="s">
        <v>489</v>
      </c>
      <c r="E131" s="62">
        <v>2.8398253599611571</v>
      </c>
      <c r="F131" s="50">
        <v>94</v>
      </c>
      <c r="G131" s="50">
        <v>97.26</v>
      </c>
      <c r="H131" s="51">
        <v>80000</v>
      </c>
      <c r="J131" s="64">
        <f t="shared" si="7"/>
        <v>91.424400000000006</v>
      </c>
      <c r="K131" s="64">
        <v>91.424400000000006</v>
      </c>
      <c r="M131" s="61" t="s">
        <v>216</v>
      </c>
      <c r="P131" s="96"/>
    </row>
    <row r="132" spans="1:253" s="52" customFormat="1" x14ac:dyDescent="0.2">
      <c r="A132" s="61" t="s">
        <v>607</v>
      </c>
      <c r="B132" s="61">
        <v>1</v>
      </c>
      <c r="C132" s="61" t="s">
        <v>487</v>
      </c>
      <c r="D132" s="176" t="s">
        <v>486</v>
      </c>
      <c r="E132" s="62">
        <v>5.5231428035887769</v>
      </c>
      <c r="F132" s="50">
        <v>90</v>
      </c>
      <c r="G132" s="50">
        <v>97.44</v>
      </c>
      <c r="H132" s="51">
        <v>154000</v>
      </c>
      <c r="I132" s="95"/>
      <c r="J132" s="64">
        <f t="shared" si="7"/>
        <v>87.695999999999998</v>
      </c>
      <c r="K132" s="64">
        <v>86.084999999999994</v>
      </c>
      <c r="L132" s="61"/>
      <c r="M132" s="61" t="s">
        <v>218</v>
      </c>
      <c r="N132" s="61" t="s">
        <v>219</v>
      </c>
      <c r="O132" s="61" t="s">
        <v>418</v>
      </c>
      <c r="P132" s="96"/>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1"/>
      <c r="EN132" s="61"/>
      <c r="EO132" s="61"/>
      <c r="EP132" s="61"/>
      <c r="EQ132" s="61"/>
      <c r="ER132" s="61"/>
      <c r="ES132" s="61"/>
      <c r="ET132" s="61"/>
      <c r="EU132" s="61"/>
      <c r="EV132" s="61"/>
      <c r="EW132" s="61"/>
      <c r="EX132" s="61"/>
      <c r="EY132" s="61"/>
      <c r="EZ132" s="61"/>
      <c r="FA132" s="61"/>
      <c r="FB132" s="61"/>
      <c r="FC132" s="61"/>
      <c r="FD132" s="61"/>
      <c r="FE132" s="61"/>
      <c r="FF132" s="61"/>
      <c r="FG132" s="61"/>
      <c r="FH132" s="61"/>
      <c r="FI132" s="61"/>
      <c r="FJ132" s="61"/>
      <c r="FK132" s="61"/>
      <c r="FL132" s="61"/>
      <c r="FM132" s="61"/>
      <c r="FN132" s="61"/>
      <c r="FO132" s="61"/>
      <c r="FP132" s="61"/>
      <c r="FQ132" s="61"/>
      <c r="FR132" s="61"/>
      <c r="FS132" s="61"/>
      <c r="FT132" s="61"/>
      <c r="FU132" s="61"/>
      <c r="FV132" s="61"/>
      <c r="FW132" s="61"/>
      <c r="FX132" s="61"/>
      <c r="FY132" s="61"/>
      <c r="FZ132" s="61"/>
      <c r="GA132" s="61"/>
      <c r="GB132" s="61"/>
      <c r="GC132" s="61"/>
      <c r="GD132" s="61"/>
      <c r="GE132" s="61"/>
      <c r="GF132" s="61"/>
      <c r="GG132" s="61"/>
      <c r="GH132" s="61"/>
      <c r="GI132" s="61"/>
      <c r="GJ132" s="61"/>
      <c r="GK132" s="61"/>
      <c r="GL132" s="61"/>
      <c r="GM132" s="61"/>
      <c r="GN132" s="61"/>
      <c r="GO132" s="61"/>
      <c r="GP132" s="61"/>
      <c r="GQ132" s="61"/>
      <c r="GR132" s="61"/>
      <c r="GS132" s="61"/>
      <c r="GT132" s="61"/>
      <c r="GU132" s="61"/>
      <c r="GV132" s="61"/>
      <c r="GW132" s="61"/>
      <c r="GX132" s="61"/>
      <c r="GY132" s="61"/>
      <c r="GZ132" s="61"/>
      <c r="HA132" s="61"/>
      <c r="HB132" s="61"/>
      <c r="HC132" s="61"/>
      <c r="HD132" s="61"/>
      <c r="HE132" s="61"/>
      <c r="HF132" s="61"/>
      <c r="HG132" s="61"/>
      <c r="HH132" s="61"/>
      <c r="HI132" s="61"/>
      <c r="HJ132" s="61"/>
      <c r="HK132" s="61"/>
      <c r="HL132" s="61"/>
      <c r="HM132" s="61"/>
      <c r="HN132" s="61"/>
      <c r="HO132" s="61"/>
      <c r="HP132" s="61"/>
      <c r="HQ132" s="61"/>
      <c r="HR132" s="61"/>
      <c r="HS132" s="61"/>
      <c r="HT132" s="61"/>
      <c r="HU132" s="61"/>
      <c r="HV132" s="61"/>
      <c r="HW132" s="61"/>
      <c r="HX132" s="61"/>
      <c r="HY132" s="61"/>
      <c r="HZ132" s="61"/>
      <c r="IA132" s="61"/>
      <c r="IB132" s="61"/>
      <c r="IC132" s="61"/>
      <c r="ID132" s="61"/>
      <c r="IE132" s="61"/>
      <c r="IF132" s="61"/>
      <c r="IG132" s="61"/>
      <c r="IH132" s="61"/>
      <c r="II132" s="61"/>
      <c r="IJ132" s="61"/>
      <c r="IK132" s="61"/>
      <c r="IL132" s="61"/>
      <c r="IM132" s="61"/>
      <c r="IN132" s="61"/>
      <c r="IO132" s="61"/>
      <c r="IP132" s="61"/>
      <c r="IQ132" s="61"/>
      <c r="IR132" s="61"/>
      <c r="IS132" s="61"/>
    </row>
    <row r="133" spans="1:253" s="74" customFormat="1" x14ac:dyDescent="0.2">
      <c r="A133" s="61" t="s">
        <v>611</v>
      </c>
      <c r="B133" s="61">
        <v>1</v>
      </c>
      <c r="C133" s="61" t="s">
        <v>68</v>
      </c>
      <c r="D133" s="176" t="s">
        <v>491</v>
      </c>
      <c r="E133" s="62">
        <v>3.3917613231492645</v>
      </c>
      <c r="F133" s="50">
        <v>89</v>
      </c>
      <c r="G133" s="50">
        <v>94.76</v>
      </c>
      <c r="H133" s="51">
        <v>105000</v>
      </c>
      <c r="I133" s="95"/>
      <c r="J133" s="64">
        <f t="shared" si="7"/>
        <v>84.336400000000012</v>
      </c>
      <c r="K133" s="64">
        <v>86.908300000000011</v>
      </c>
      <c r="L133" s="61"/>
      <c r="M133" s="61" t="s">
        <v>224</v>
      </c>
      <c r="N133" s="61" t="s">
        <v>433</v>
      </c>
      <c r="O133" s="61"/>
      <c r="P133" s="96"/>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c r="BN133" s="61"/>
      <c r="BO133" s="61"/>
      <c r="BP133" s="61"/>
      <c r="BQ133" s="61"/>
      <c r="BR133" s="61"/>
      <c r="BS133" s="61"/>
      <c r="BT133" s="61"/>
      <c r="BU133" s="61"/>
      <c r="BV133" s="61"/>
      <c r="BW133" s="61"/>
      <c r="BX133" s="61"/>
      <c r="BY133" s="61"/>
      <c r="BZ133" s="61"/>
      <c r="CA133" s="61"/>
      <c r="CB133" s="61"/>
      <c r="CC133" s="61"/>
      <c r="CD133" s="61"/>
      <c r="CE133" s="61"/>
      <c r="CF133" s="61"/>
      <c r="CG133" s="61"/>
      <c r="CH133" s="61"/>
      <c r="CI133" s="61"/>
      <c r="CJ133" s="61"/>
      <c r="CK133" s="61"/>
      <c r="CL133" s="61"/>
      <c r="CM133" s="61"/>
      <c r="CN133" s="61"/>
      <c r="CO133" s="61"/>
      <c r="CP133" s="61"/>
      <c r="CQ133" s="61"/>
      <c r="CR133" s="61"/>
      <c r="CS133" s="61"/>
      <c r="CT133" s="61"/>
      <c r="CU133" s="61"/>
      <c r="CV133" s="61"/>
      <c r="CW133" s="61"/>
      <c r="CX133" s="61"/>
      <c r="CY133" s="61"/>
      <c r="CZ133" s="61"/>
      <c r="DA133" s="61"/>
      <c r="DB133" s="61"/>
      <c r="DC133" s="61"/>
      <c r="DD133" s="61"/>
      <c r="DE133" s="61"/>
      <c r="DF133" s="61"/>
      <c r="DG133" s="61"/>
      <c r="DH133" s="61"/>
      <c r="DI133" s="61"/>
      <c r="DJ133" s="61"/>
      <c r="DK133" s="61"/>
      <c r="DL133" s="61"/>
      <c r="DM133" s="61"/>
      <c r="DN133" s="61"/>
      <c r="DO133" s="61"/>
      <c r="DP133" s="61"/>
      <c r="DQ133" s="61"/>
      <c r="DR133" s="61"/>
      <c r="DS133" s="61"/>
      <c r="DT133" s="61"/>
      <c r="DU133" s="61"/>
      <c r="DV133" s="61"/>
      <c r="DW133" s="61"/>
      <c r="DX133" s="61"/>
      <c r="DY133" s="61"/>
      <c r="DZ133" s="61"/>
      <c r="EA133" s="61"/>
      <c r="EB133" s="61"/>
      <c r="EC133" s="61"/>
      <c r="ED133" s="61"/>
      <c r="EE133" s="61"/>
      <c r="EF133" s="61"/>
      <c r="EG133" s="61"/>
      <c r="EH133" s="61"/>
      <c r="EI133" s="61"/>
      <c r="EJ133" s="61"/>
      <c r="EK133" s="61"/>
      <c r="EL133" s="61"/>
      <c r="EM133" s="61"/>
      <c r="EN133" s="61"/>
      <c r="EO133" s="61"/>
      <c r="EP133" s="61"/>
      <c r="EQ133" s="61"/>
      <c r="ER133" s="61"/>
      <c r="ES133" s="61"/>
      <c r="ET133" s="61"/>
      <c r="EU133" s="61"/>
      <c r="EV133" s="61"/>
      <c r="EW133" s="61"/>
      <c r="EX133" s="61"/>
      <c r="EY133" s="61"/>
      <c r="EZ133" s="61"/>
      <c r="FA133" s="61"/>
      <c r="FB133" s="61"/>
      <c r="FC133" s="61"/>
      <c r="FD133" s="61"/>
      <c r="FE133" s="61"/>
      <c r="FF133" s="61"/>
      <c r="FG133" s="61"/>
      <c r="FH133" s="61"/>
      <c r="FI133" s="61"/>
      <c r="FJ133" s="61"/>
      <c r="FK133" s="61"/>
      <c r="FL133" s="61"/>
      <c r="FM133" s="61"/>
      <c r="FN133" s="61"/>
      <c r="FO133" s="61"/>
      <c r="FP133" s="61"/>
      <c r="FQ133" s="61"/>
      <c r="FR133" s="61"/>
      <c r="FS133" s="61"/>
      <c r="FT133" s="61"/>
      <c r="FU133" s="61"/>
      <c r="FV133" s="61"/>
      <c r="FW133" s="61"/>
      <c r="FX133" s="61"/>
      <c r="FY133" s="61"/>
      <c r="FZ133" s="61"/>
      <c r="GA133" s="61"/>
      <c r="GB133" s="61"/>
      <c r="GC133" s="61"/>
      <c r="GD133" s="61"/>
      <c r="GE133" s="61"/>
      <c r="GF133" s="61"/>
      <c r="GG133" s="61"/>
      <c r="GH133" s="61"/>
      <c r="GI133" s="61"/>
      <c r="GJ133" s="61"/>
      <c r="GK133" s="61"/>
      <c r="GL133" s="61"/>
      <c r="GM133" s="61"/>
      <c r="GN133" s="61"/>
      <c r="GO133" s="61"/>
      <c r="GP133" s="61"/>
      <c r="GQ133" s="61"/>
      <c r="GR133" s="61"/>
      <c r="GS133" s="61"/>
      <c r="GT133" s="61"/>
      <c r="GU133" s="61"/>
      <c r="GV133" s="61"/>
      <c r="GW133" s="61"/>
      <c r="GX133" s="61"/>
      <c r="GY133" s="61"/>
      <c r="GZ133" s="61"/>
      <c r="HA133" s="61"/>
      <c r="HB133" s="61"/>
      <c r="HC133" s="61"/>
      <c r="HD133" s="61"/>
      <c r="HE133" s="61"/>
      <c r="HF133" s="61"/>
      <c r="HG133" s="61"/>
      <c r="HH133" s="61"/>
      <c r="HI133" s="61"/>
      <c r="HJ133" s="61"/>
      <c r="HK133" s="61"/>
      <c r="HL133" s="61"/>
      <c r="HM133" s="61"/>
      <c r="HN133" s="61"/>
      <c r="HO133" s="61"/>
      <c r="HP133" s="61"/>
      <c r="HQ133" s="61"/>
      <c r="HR133" s="61"/>
      <c r="HS133" s="61"/>
      <c r="HT133" s="61"/>
      <c r="HU133" s="61"/>
      <c r="HV133" s="61"/>
      <c r="HW133" s="61"/>
      <c r="HX133" s="61"/>
      <c r="HY133" s="61"/>
      <c r="HZ133" s="61"/>
      <c r="IA133" s="61"/>
      <c r="IB133" s="61"/>
      <c r="IC133" s="61"/>
      <c r="ID133" s="61"/>
      <c r="IE133" s="61"/>
      <c r="IF133" s="61"/>
      <c r="IG133" s="61"/>
      <c r="IH133" s="61"/>
      <c r="II133" s="61"/>
      <c r="IJ133" s="61"/>
      <c r="IK133" s="61"/>
      <c r="IL133" s="61"/>
      <c r="IM133" s="61"/>
      <c r="IN133" s="61"/>
      <c r="IO133" s="61"/>
      <c r="IP133" s="61"/>
      <c r="IQ133" s="61"/>
      <c r="IR133" s="61"/>
      <c r="IS133" s="61"/>
    </row>
    <row r="134" spans="1:253" s="74" customFormat="1" x14ac:dyDescent="0.2">
      <c r="A134" s="61" t="s">
        <v>523</v>
      </c>
      <c r="B134" s="61">
        <v>1</v>
      </c>
      <c r="C134" s="61" t="s">
        <v>20</v>
      </c>
      <c r="D134" s="176" t="s">
        <v>281</v>
      </c>
      <c r="E134" s="62">
        <v>6.025555555555556</v>
      </c>
      <c r="F134" s="50">
        <v>83</v>
      </c>
      <c r="G134" s="50">
        <v>99.3</v>
      </c>
      <c r="H134" s="51">
        <v>110000</v>
      </c>
      <c r="I134" s="95"/>
      <c r="J134" s="64">
        <f t="shared" si="7"/>
        <v>82.418999999999997</v>
      </c>
      <c r="K134" s="64">
        <v>82.418999999999997</v>
      </c>
      <c r="L134" s="61"/>
      <c r="M134" s="61" t="s">
        <v>134</v>
      </c>
      <c r="N134" s="61"/>
      <c r="O134" s="61"/>
      <c r="P134" s="96"/>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1"/>
      <c r="BS134" s="61"/>
      <c r="BT134" s="61"/>
      <c r="BU134" s="61"/>
      <c r="BV134" s="61"/>
      <c r="BW134" s="61"/>
      <c r="BX134" s="61"/>
      <c r="BY134" s="61"/>
      <c r="BZ134" s="61"/>
      <c r="CA134" s="61"/>
      <c r="CB134" s="61"/>
      <c r="CC134" s="61"/>
      <c r="CD134" s="61"/>
      <c r="CE134" s="61"/>
      <c r="CF134" s="61"/>
      <c r="CG134" s="61"/>
      <c r="CH134" s="61"/>
      <c r="CI134" s="61"/>
      <c r="CJ134" s="61"/>
      <c r="CK134" s="61"/>
      <c r="CL134" s="61"/>
      <c r="CM134" s="61"/>
      <c r="CN134" s="61"/>
      <c r="CO134" s="61"/>
      <c r="CP134" s="61"/>
      <c r="CQ134" s="61"/>
      <c r="CR134" s="61"/>
      <c r="CS134" s="61"/>
      <c r="CT134" s="61"/>
      <c r="CU134" s="61"/>
      <c r="CV134" s="61"/>
      <c r="CW134" s="61"/>
      <c r="CX134" s="61"/>
      <c r="CY134" s="61"/>
      <c r="CZ134" s="61"/>
      <c r="DA134" s="61"/>
      <c r="DB134" s="61"/>
      <c r="DC134" s="61"/>
      <c r="DD134" s="61"/>
      <c r="DE134" s="61"/>
      <c r="DF134" s="61"/>
      <c r="DG134" s="61"/>
      <c r="DH134" s="61"/>
      <c r="DI134" s="61"/>
      <c r="DJ134" s="61"/>
      <c r="DK134" s="61"/>
      <c r="DL134" s="61"/>
      <c r="DM134" s="61"/>
      <c r="DN134" s="61"/>
      <c r="DO134" s="61"/>
      <c r="DP134" s="61"/>
      <c r="DQ134" s="61"/>
      <c r="DR134" s="61"/>
      <c r="DS134" s="61"/>
      <c r="DT134" s="61"/>
      <c r="DU134" s="61"/>
      <c r="DV134" s="61"/>
      <c r="DW134" s="61"/>
      <c r="DX134" s="61"/>
      <c r="DY134" s="61"/>
      <c r="DZ134" s="61"/>
      <c r="EA134" s="61"/>
      <c r="EB134" s="61"/>
      <c r="EC134" s="61"/>
      <c r="ED134" s="61"/>
      <c r="EE134" s="61"/>
      <c r="EF134" s="61"/>
      <c r="EG134" s="61"/>
      <c r="EH134" s="61"/>
      <c r="EI134" s="61"/>
      <c r="EJ134" s="61"/>
      <c r="EK134" s="61"/>
      <c r="EL134" s="61"/>
      <c r="EM134" s="61"/>
      <c r="EN134" s="61"/>
      <c r="EO134" s="61"/>
      <c r="EP134" s="61"/>
      <c r="EQ134" s="61"/>
      <c r="ER134" s="61"/>
      <c r="ES134" s="61"/>
      <c r="ET134" s="61"/>
      <c r="EU134" s="61"/>
      <c r="EV134" s="61"/>
      <c r="EW134" s="61"/>
      <c r="EX134" s="61"/>
      <c r="EY134" s="61"/>
      <c r="EZ134" s="61"/>
      <c r="FA134" s="61"/>
      <c r="FB134" s="61"/>
      <c r="FC134" s="61"/>
      <c r="FD134" s="61"/>
      <c r="FE134" s="61"/>
      <c r="FF134" s="61"/>
      <c r="FG134" s="61"/>
      <c r="FH134" s="61"/>
      <c r="FI134" s="61"/>
      <c r="FJ134" s="61"/>
      <c r="FK134" s="61"/>
      <c r="FL134" s="61"/>
      <c r="FM134" s="61"/>
      <c r="FN134" s="61"/>
      <c r="FO134" s="61"/>
      <c r="FP134" s="61"/>
      <c r="FQ134" s="61"/>
      <c r="FR134" s="61"/>
      <c r="FS134" s="61"/>
      <c r="FT134" s="61"/>
      <c r="FU134" s="61"/>
      <c r="FV134" s="61"/>
      <c r="FW134" s="61"/>
      <c r="FX134" s="61"/>
      <c r="FY134" s="61"/>
      <c r="FZ134" s="61"/>
      <c r="GA134" s="61"/>
      <c r="GB134" s="61"/>
      <c r="GC134" s="61"/>
      <c r="GD134" s="61"/>
      <c r="GE134" s="61"/>
      <c r="GF134" s="61"/>
      <c r="GG134" s="61"/>
      <c r="GH134" s="61"/>
      <c r="GI134" s="61"/>
      <c r="GJ134" s="61"/>
      <c r="GK134" s="61"/>
      <c r="GL134" s="61"/>
      <c r="GM134" s="61"/>
      <c r="GN134" s="61"/>
      <c r="GO134" s="61"/>
      <c r="GP134" s="61"/>
      <c r="GQ134" s="61"/>
      <c r="GR134" s="61"/>
      <c r="GS134" s="61"/>
      <c r="GT134" s="61"/>
      <c r="GU134" s="61"/>
      <c r="GV134" s="61"/>
      <c r="GW134" s="61"/>
      <c r="GX134" s="61"/>
      <c r="GY134" s="61"/>
      <c r="GZ134" s="61"/>
      <c r="HA134" s="61"/>
      <c r="HB134" s="61"/>
      <c r="HC134" s="61"/>
      <c r="HD134" s="61"/>
      <c r="HE134" s="61"/>
      <c r="HF134" s="61"/>
      <c r="HG134" s="61"/>
      <c r="HH134" s="61"/>
      <c r="HI134" s="61"/>
      <c r="HJ134" s="61"/>
      <c r="HK134" s="61"/>
      <c r="HL134" s="61"/>
      <c r="HM134" s="61"/>
      <c r="HN134" s="61"/>
      <c r="HO134" s="61"/>
      <c r="HP134" s="61"/>
      <c r="HQ134" s="61"/>
      <c r="HR134" s="61"/>
      <c r="HS134" s="61"/>
      <c r="HT134" s="61"/>
      <c r="HU134" s="61"/>
      <c r="HV134" s="61"/>
      <c r="HW134" s="61"/>
      <c r="HX134" s="61"/>
      <c r="HY134" s="61"/>
      <c r="HZ134" s="61"/>
      <c r="IA134" s="61"/>
      <c r="IB134" s="61"/>
      <c r="IC134" s="61"/>
      <c r="ID134" s="61"/>
      <c r="IE134" s="61"/>
      <c r="IF134" s="61"/>
      <c r="IG134" s="61"/>
      <c r="IH134" s="61"/>
      <c r="II134" s="61"/>
      <c r="IJ134" s="61"/>
      <c r="IK134" s="61"/>
      <c r="IL134" s="61"/>
      <c r="IM134" s="61"/>
      <c r="IN134" s="61"/>
      <c r="IO134" s="61"/>
      <c r="IP134" s="61"/>
      <c r="IQ134" s="61"/>
      <c r="IR134" s="61"/>
      <c r="IS134" s="61"/>
    </row>
    <row r="135" spans="1:253" s="52" customFormat="1" x14ac:dyDescent="0.2">
      <c r="A135" s="61" t="s">
        <v>535</v>
      </c>
      <c r="B135" s="61">
        <v>1</v>
      </c>
      <c r="C135" s="61" t="s">
        <v>496</v>
      </c>
      <c r="D135" s="176" t="s">
        <v>444</v>
      </c>
      <c r="E135" s="94">
        <v>99</v>
      </c>
      <c r="F135" s="50">
        <v>91</v>
      </c>
      <c r="G135" s="50">
        <v>95.14</v>
      </c>
      <c r="H135" s="51">
        <v>172000</v>
      </c>
      <c r="I135" s="95"/>
      <c r="J135" s="64">
        <f t="shared" si="7"/>
        <v>86.577399999999997</v>
      </c>
      <c r="K135" s="64">
        <v>86.57</v>
      </c>
      <c r="L135" s="61"/>
      <c r="M135" s="61" t="s">
        <v>445</v>
      </c>
      <c r="N135" s="61" t="s">
        <v>504</v>
      </c>
      <c r="O135" s="61"/>
      <c r="P135" s="96"/>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c r="BN135" s="61"/>
      <c r="BO135" s="61"/>
      <c r="BP135" s="61"/>
      <c r="BQ135" s="61"/>
      <c r="BR135" s="61"/>
      <c r="BS135" s="61"/>
      <c r="BT135" s="61"/>
      <c r="BU135" s="61"/>
      <c r="BV135" s="61"/>
      <c r="BW135" s="61"/>
      <c r="BX135" s="61"/>
      <c r="BY135" s="61"/>
      <c r="BZ135" s="61"/>
      <c r="CA135" s="61"/>
      <c r="CB135" s="61"/>
      <c r="CC135" s="61"/>
      <c r="CD135" s="61"/>
      <c r="CE135" s="61"/>
      <c r="CF135" s="61"/>
      <c r="CG135" s="61"/>
      <c r="CH135" s="61"/>
      <c r="CI135" s="61"/>
      <c r="CJ135" s="61"/>
      <c r="CK135" s="61"/>
      <c r="CL135" s="61"/>
      <c r="CM135" s="61"/>
      <c r="CN135" s="61"/>
      <c r="CO135" s="61"/>
      <c r="CP135" s="61"/>
      <c r="CQ135" s="61"/>
      <c r="CR135" s="61"/>
      <c r="CS135" s="61"/>
      <c r="CT135" s="61"/>
      <c r="CU135" s="61"/>
      <c r="CV135" s="61"/>
      <c r="CW135" s="61"/>
      <c r="CX135" s="61"/>
      <c r="CY135" s="61"/>
      <c r="CZ135" s="61"/>
      <c r="DA135" s="61"/>
      <c r="DB135" s="61"/>
      <c r="DC135" s="61"/>
      <c r="DD135" s="61"/>
      <c r="DE135" s="61"/>
      <c r="DF135" s="61"/>
      <c r="DG135" s="61"/>
      <c r="DH135" s="61"/>
      <c r="DI135" s="61"/>
      <c r="DJ135" s="61"/>
      <c r="DK135" s="61"/>
      <c r="DL135" s="61"/>
      <c r="DM135" s="61"/>
      <c r="DN135" s="61"/>
      <c r="DO135" s="61"/>
      <c r="DP135" s="61"/>
      <c r="DQ135" s="61"/>
      <c r="DR135" s="61"/>
      <c r="DS135" s="61"/>
      <c r="DT135" s="61"/>
      <c r="DU135" s="61"/>
      <c r="DV135" s="61"/>
      <c r="DW135" s="61"/>
      <c r="DX135" s="61"/>
      <c r="DY135" s="61"/>
      <c r="DZ135" s="61"/>
      <c r="EA135" s="61"/>
      <c r="EB135" s="61"/>
      <c r="EC135" s="61"/>
      <c r="ED135" s="61"/>
      <c r="EE135" s="61"/>
      <c r="EF135" s="61"/>
      <c r="EG135" s="61"/>
      <c r="EH135" s="61"/>
      <c r="EI135" s="61"/>
      <c r="EJ135" s="61"/>
      <c r="EK135" s="61"/>
      <c r="EL135" s="61"/>
      <c r="EM135" s="61"/>
      <c r="EN135" s="61"/>
      <c r="EO135" s="61"/>
      <c r="EP135" s="61"/>
      <c r="EQ135" s="61"/>
      <c r="ER135" s="61"/>
      <c r="ES135" s="61"/>
      <c r="ET135" s="61"/>
      <c r="EU135" s="61"/>
      <c r="EV135" s="61"/>
      <c r="EW135" s="61"/>
      <c r="EX135" s="61"/>
      <c r="EY135" s="61"/>
      <c r="EZ135" s="61"/>
      <c r="FA135" s="61"/>
      <c r="FB135" s="61"/>
      <c r="FC135" s="61"/>
      <c r="FD135" s="61"/>
      <c r="FE135" s="61"/>
      <c r="FF135" s="61"/>
      <c r="FG135" s="61"/>
      <c r="FH135" s="61"/>
      <c r="FI135" s="61"/>
      <c r="FJ135" s="61"/>
      <c r="FK135" s="61"/>
      <c r="FL135" s="61"/>
      <c r="FM135" s="61"/>
      <c r="FN135" s="61"/>
      <c r="FO135" s="61"/>
      <c r="FP135" s="61"/>
      <c r="FQ135" s="61"/>
      <c r="FR135" s="61"/>
      <c r="FS135" s="61"/>
      <c r="FT135" s="61"/>
      <c r="FU135" s="61"/>
      <c r="FV135" s="61"/>
      <c r="FW135" s="61"/>
      <c r="FX135" s="61"/>
      <c r="FY135" s="61"/>
      <c r="FZ135" s="61"/>
      <c r="GA135" s="61"/>
      <c r="GB135" s="61"/>
      <c r="GC135" s="61"/>
      <c r="GD135" s="61"/>
      <c r="GE135" s="61"/>
      <c r="GF135" s="61"/>
      <c r="GG135" s="61"/>
      <c r="GH135" s="61"/>
      <c r="GI135" s="61"/>
      <c r="GJ135" s="61"/>
      <c r="GK135" s="61"/>
      <c r="GL135" s="61"/>
      <c r="GM135" s="61"/>
      <c r="GN135" s="61"/>
      <c r="GO135" s="61"/>
      <c r="GP135" s="61"/>
      <c r="GQ135" s="61"/>
      <c r="GR135" s="61"/>
      <c r="GS135" s="61"/>
      <c r="GT135" s="61"/>
      <c r="GU135" s="61"/>
      <c r="GV135" s="61"/>
      <c r="GW135" s="61"/>
      <c r="GX135" s="61"/>
      <c r="GY135" s="61"/>
      <c r="GZ135" s="61"/>
      <c r="HA135" s="61"/>
      <c r="HB135" s="61"/>
      <c r="HC135" s="61"/>
      <c r="HD135" s="61"/>
      <c r="HE135" s="61"/>
      <c r="HF135" s="61"/>
      <c r="HG135" s="61"/>
      <c r="HH135" s="61"/>
      <c r="HI135" s="61"/>
      <c r="HJ135" s="61"/>
      <c r="HK135" s="61"/>
      <c r="HL135" s="61"/>
      <c r="HM135" s="61"/>
      <c r="HN135" s="61"/>
      <c r="HO135" s="61"/>
      <c r="HP135" s="61"/>
      <c r="HQ135" s="61"/>
      <c r="HR135" s="61"/>
      <c r="HS135" s="61"/>
      <c r="HT135" s="61"/>
      <c r="HU135" s="61"/>
      <c r="HV135" s="61"/>
      <c r="HW135" s="61"/>
      <c r="HX135" s="61"/>
      <c r="HY135" s="61"/>
      <c r="HZ135" s="61"/>
      <c r="IA135" s="61"/>
      <c r="IB135" s="61"/>
      <c r="IC135" s="61"/>
      <c r="ID135" s="61"/>
      <c r="IE135" s="61"/>
      <c r="IF135" s="61"/>
      <c r="IG135" s="61"/>
      <c r="IH135" s="61"/>
      <c r="II135" s="61"/>
      <c r="IJ135" s="61"/>
      <c r="IK135" s="61"/>
      <c r="IL135" s="61"/>
      <c r="IM135" s="61"/>
      <c r="IN135" s="61"/>
      <c r="IO135" s="61"/>
      <c r="IP135" s="61"/>
      <c r="IQ135" s="61"/>
      <c r="IR135" s="61"/>
      <c r="IS135" s="61"/>
    </row>
    <row r="136" spans="1:253" x14ac:dyDescent="0.2">
      <c r="A136" s="61" t="s">
        <v>538</v>
      </c>
      <c r="B136" s="61">
        <v>1</v>
      </c>
      <c r="C136" s="61" t="s">
        <v>25</v>
      </c>
      <c r="D136" s="176" t="s">
        <v>288</v>
      </c>
      <c r="E136" s="62">
        <v>10.98</v>
      </c>
      <c r="F136" s="50">
        <v>26</v>
      </c>
      <c r="G136" s="50">
        <v>99.97</v>
      </c>
      <c r="H136" s="51">
        <v>80000</v>
      </c>
      <c r="I136" s="139"/>
      <c r="J136" s="143">
        <f t="shared" si="7"/>
        <v>25.992199999999997</v>
      </c>
      <c r="K136" s="143">
        <v>25.992199999999997</v>
      </c>
      <c r="L136" s="140"/>
      <c r="M136" s="140"/>
      <c r="N136" s="140"/>
      <c r="O136" s="140"/>
      <c r="P136" s="140"/>
      <c r="Q136" s="140"/>
      <c r="R136" s="140"/>
      <c r="S136" s="140"/>
      <c r="T136" s="140"/>
      <c r="U136" s="140"/>
      <c r="V136" s="140"/>
      <c r="W136" s="140"/>
      <c r="X136" s="140"/>
      <c r="Y136" s="140"/>
      <c r="Z136" s="140"/>
      <c r="AA136" s="140"/>
      <c r="AB136" s="140"/>
      <c r="AC136" s="140"/>
      <c r="AD136" s="140"/>
      <c r="AE136" s="140"/>
      <c r="AF136" s="140"/>
      <c r="AG136" s="140"/>
      <c r="AH136" s="140"/>
      <c r="AI136" s="140"/>
      <c r="AJ136" s="140"/>
      <c r="AK136" s="140"/>
      <c r="AL136" s="140"/>
      <c r="AM136" s="140"/>
      <c r="AN136" s="140"/>
      <c r="AO136" s="140"/>
      <c r="AP136" s="140"/>
      <c r="AQ136" s="140"/>
      <c r="AR136" s="140"/>
      <c r="AS136" s="140"/>
      <c r="AT136" s="140"/>
      <c r="AU136" s="140"/>
      <c r="AV136" s="140"/>
      <c r="AW136" s="140"/>
      <c r="AX136" s="140"/>
      <c r="AY136" s="140"/>
      <c r="AZ136" s="140"/>
      <c r="BA136" s="140"/>
      <c r="BB136" s="140"/>
      <c r="BC136" s="140"/>
      <c r="BD136" s="140"/>
      <c r="BE136" s="140"/>
      <c r="BF136" s="140"/>
      <c r="BG136" s="140"/>
      <c r="BH136" s="140"/>
      <c r="BI136" s="140"/>
      <c r="BJ136" s="140"/>
      <c r="BK136" s="140"/>
      <c r="BL136" s="140"/>
      <c r="BM136" s="140"/>
      <c r="BN136" s="140"/>
      <c r="BO136" s="140"/>
      <c r="BP136" s="140"/>
      <c r="BQ136" s="140"/>
      <c r="BR136" s="140"/>
      <c r="BS136" s="140"/>
      <c r="BT136" s="140"/>
      <c r="BU136" s="140"/>
      <c r="BV136" s="140"/>
      <c r="BW136" s="140"/>
      <c r="BX136" s="140"/>
      <c r="BY136" s="140"/>
      <c r="BZ136" s="140"/>
      <c r="CA136" s="140"/>
      <c r="CB136" s="140"/>
      <c r="CC136" s="140"/>
      <c r="CD136" s="140"/>
      <c r="CE136" s="140"/>
      <c r="CF136" s="140"/>
      <c r="CG136" s="140"/>
      <c r="CH136" s="140"/>
      <c r="CI136" s="140"/>
      <c r="CJ136" s="140"/>
      <c r="CK136" s="140"/>
      <c r="CL136" s="140"/>
      <c r="CM136" s="140"/>
      <c r="CN136" s="140"/>
      <c r="CO136" s="140"/>
      <c r="CP136" s="140"/>
      <c r="CQ136" s="140"/>
      <c r="CR136" s="140"/>
      <c r="CS136" s="140"/>
      <c r="CT136" s="140"/>
      <c r="CU136" s="140"/>
      <c r="CV136" s="140"/>
      <c r="CW136" s="140"/>
      <c r="CX136" s="140"/>
      <c r="CY136" s="140"/>
      <c r="CZ136" s="140"/>
      <c r="DA136" s="140"/>
      <c r="DB136" s="140"/>
      <c r="DC136" s="140"/>
      <c r="DD136" s="140"/>
      <c r="DE136" s="140"/>
      <c r="DF136" s="140"/>
      <c r="DG136" s="140"/>
      <c r="DH136" s="140"/>
      <c r="DI136" s="140"/>
      <c r="DJ136" s="140"/>
      <c r="DK136" s="140"/>
      <c r="DL136" s="140"/>
      <c r="DM136" s="140"/>
      <c r="DN136" s="140"/>
      <c r="DO136" s="140"/>
      <c r="DP136" s="140"/>
      <c r="DQ136" s="140"/>
      <c r="DR136" s="140"/>
      <c r="DS136" s="140"/>
      <c r="DT136" s="140"/>
      <c r="DU136" s="140"/>
      <c r="DV136" s="140"/>
      <c r="DW136" s="140"/>
      <c r="DX136" s="140"/>
      <c r="DY136" s="140"/>
      <c r="DZ136" s="140"/>
      <c r="EA136" s="140"/>
      <c r="EB136" s="140"/>
      <c r="EC136" s="140"/>
      <c r="ED136" s="140"/>
      <c r="EE136" s="140"/>
      <c r="EF136" s="140"/>
      <c r="EG136" s="140"/>
      <c r="EH136" s="140"/>
      <c r="EI136" s="140"/>
      <c r="EJ136" s="140"/>
      <c r="EK136" s="140"/>
      <c r="EL136" s="140"/>
      <c r="EM136" s="140"/>
      <c r="EN136" s="140"/>
      <c r="EO136" s="140"/>
      <c r="EP136" s="140"/>
      <c r="EQ136" s="140"/>
      <c r="ER136" s="140"/>
      <c r="ES136" s="140"/>
      <c r="ET136" s="140"/>
      <c r="EU136" s="140"/>
      <c r="EV136" s="140"/>
      <c r="EW136" s="140"/>
      <c r="EX136" s="140"/>
      <c r="EY136" s="140"/>
      <c r="EZ136" s="140"/>
      <c r="FA136" s="140"/>
      <c r="FB136" s="140"/>
      <c r="FC136" s="140"/>
      <c r="FD136" s="140"/>
      <c r="FE136" s="140"/>
      <c r="FF136" s="140"/>
      <c r="FG136" s="140"/>
      <c r="FH136" s="140"/>
      <c r="FI136" s="140"/>
      <c r="FJ136" s="140"/>
      <c r="FK136" s="140"/>
      <c r="FL136" s="140"/>
      <c r="FM136" s="140"/>
      <c r="FN136" s="140"/>
      <c r="FO136" s="140"/>
      <c r="FP136" s="140"/>
      <c r="FQ136" s="140"/>
      <c r="FR136" s="140"/>
      <c r="FS136" s="140"/>
      <c r="FT136" s="140"/>
      <c r="FU136" s="140"/>
      <c r="FV136" s="140"/>
      <c r="FW136" s="140"/>
      <c r="FX136" s="140"/>
      <c r="FY136" s="140"/>
      <c r="FZ136" s="140"/>
      <c r="GA136" s="140"/>
      <c r="GB136" s="140"/>
      <c r="GC136" s="140"/>
      <c r="GD136" s="140"/>
      <c r="GE136" s="140"/>
      <c r="GF136" s="140"/>
      <c r="GG136" s="140"/>
      <c r="GH136" s="140"/>
      <c r="GI136" s="140"/>
      <c r="GJ136" s="140"/>
      <c r="GK136" s="140"/>
      <c r="GL136" s="140"/>
      <c r="GM136" s="140"/>
      <c r="GN136" s="140"/>
      <c r="GO136" s="140"/>
      <c r="GP136" s="140"/>
      <c r="GQ136" s="140"/>
      <c r="GR136" s="140"/>
      <c r="GS136" s="140"/>
      <c r="GT136" s="140"/>
      <c r="GU136" s="140"/>
      <c r="GV136" s="140"/>
      <c r="GW136" s="140"/>
      <c r="GX136" s="140"/>
      <c r="GY136" s="140"/>
      <c r="GZ136" s="140"/>
      <c r="HA136" s="140"/>
      <c r="HB136" s="140"/>
      <c r="HC136" s="140"/>
      <c r="HD136" s="140"/>
      <c r="HE136" s="140"/>
      <c r="HF136" s="140"/>
      <c r="HG136" s="140"/>
      <c r="HH136" s="140"/>
      <c r="HI136" s="140"/>
      <c r="HJ136" s="140"/>
      <c r="HK136" s="140"/>
      <c r="HL136" s="140"/>
      <c r="HM136" s="140"/>
      <c r="HN136" s="140"/>
      <c r="HO136" s="140"/>
      <c r="HP136" s="140"/>
      <c r="HQ136" s="140"/>
      <c r="HR136" s="140"/>
      <c r="HS136" s="140"/>
      <c r="HT136" s="140"/>
      <c r="HU136" s="140"/>
      <c r="HV136" s="140"/>
      <c r="HW136" s="140"/>
      <c r="HX136" s="140"/>
      <c r="HY136" s="140"/>
      <c r="HZ136" s="140"/>
      <c r="IA136" s="140"/>
      <c r="IB136" s="140"/>
      <c r="IC136" s="140"/>
      <c r="ID136" s="140"/>
      <c r="IE136" s="140"/>
      <c r="IF136" s="140"/>
      <c r="IG136" s="140"/>
      <c r="IH136" s="140"/>
      <c r="II136" s="140"/>
      <c r="IJ136" s="140"/>
      <c r="IK136" s="140"/>
      <c r="IL136" s="140"/>
      <c r="IM136" s="140"/>
      <c r="IN136" s="140"/>
      <c r="IO136" s="140"/>
      <c r="IP136" s="140"/>
      <c r="IQ136" s="140"/>
      <c r="IR136" s="140"/>
      <c r="IS136" s="140"/>
    </row>
    <row r="137" spans="1:253" s="52" customFormat="1" x14ac:dyDescent="0.2">
      <c r="A137" s="61" t="s">
        <v>547</v>
      </c>
      <c r="B137" s="61">
        <v>1</v>
      </c>
      <c r="C137" s="61" t="s">
        <v>466</v>
      </c>
      <c r="D137" s="176" t="s">
        <v>467</v>
      </c>
      <c r="E137" s="62">
        <v>9.8978821451633276</v>
      </c>
      <c r="F137" s="50">
        <v>89</v>
      </c>
      <c r="G137" s="50">
        <v>97.2</v>
      </c>
      <c r="H137" s="51">
        <v>130000</v>
      </c>
      <c r="I137" s="95"/>
      <c r="J137" s="64">
        <f t="shared" si="7"/>
        <v>86.50800000000001</v>
      </c>
      <c r="K137" s="64">
        <v>87.01762500000001</v>
      </c>
      <c r="L137" s="61"/>
      <c r="M137" s="61" t="s">
        <v>154</v>
      </c>
      <c r="N137" s="61" t="s">
        <v>155</v>
      </c>
      <c r="O137" s="61" t="s">
        <v>391</v>
      </c>
      <c r="P137" s="96" t="s">
        <v>409</v>
      </c>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c r="BN137" s="61"/>
      <c r="BO137" s="61"/>
      <c r="BP137" s="61"/>
      <c r="BQ137" s="61"/>
      <c r="BR137" s="61"/>
      <c r="BS137" s="61"/>
      <c r="BT137" s="61"/>
      <c r="BU137" s="61"/>
      <c r="BV137" s="61"/>
      <c r="BW137" s="61"/>
      <c r="BX137" s="61"/>
      <c r="BY137" s="61"/>
      <c r="BZ137" s="61"/>
      <c r="CA137" s="61"/>
      <c r="CB137" s="61"/>
      <c r="CC137" s="61"/>
      <c r="CD137" s="61"/>
      <c r="CE137" s="61"/>
      <c r="CF137" s="61"/>
      <c r="CG137" s="61"/>
      <c r="CH137" s="61"/>
      <c r="CI137" s="61"/>
      <c r="CJ137" s="61"/>
      <c r="CK137" s="61"/>
      <c r="CL137" s="61"/>
      <c r="CM137" s="61"/>
      <c r="CN137" s="61"/>
      <c r="CO137" s="61"/>
      <c r="CP137" s="61"/>
      <c r="CQ137" s="61"/>
      <c r="CR137" s="61"/>
      <c r="CS137" s="61"/>
      <c r="CT137" s="61"/>
      <c r="CU137" s="61"/>
      <c r="CV137" s="61"/>
      <c r="CW137" s="61"/>
      <c r="CX137" s="61"/>
      <c r="CY137" s="61"/>
      <c r="CZ137" s="61"/>
      <c r="DA137" s="61"/>
      <c r="DB137" s="61"/>
      <c r="DC137" s="61"/>
      <c r="DD137" s="61"/>
      <c r="DE137" s="61"/>
      <c r="DF137" s="61"/>
      <c r="DG137" s="61"/>
      <c r="DH137" s="61"/>
      <c r="DI137" s="61"/>
      <c r="DJ137" s="61"/>
      <c r="DK137" s="61"/>
      <c r="DL137" s="61"/>
      <c r="DM137" s="61"/>
      <c r="DN137" s="61"/>
      <c r="DO137" s="61"/>
      <c r="DP137" s="61"/>
      <c r="DQ137" s="61"/>
      <c r="DR137" s="61"/>
      <c r="DS137" s="61"/>
      <c r="DT137" s="61"/>
      <c r="DU137" s="61"/>
      <c r="DV137" s="61"/>
      <c r="DW137" s="61"/>
      <c r="DX137" s="61"/>
      <c r="DY137" s="61"/>
      <c r="DZ137" s="61"/>
      <c r="EA137" s="61"/>
      <c r="EB137" s="61"/>
      <c r="EC137" s="61"/>
      <c r="ED137" s="61"/>
      <c r="EE137" s="61"/>
      <c r="EF137" s="61"/>
      <c r="EG137" s="61"/>
      <c r="EH137" s="61"/>
      <c r="EI137" s="61"/>
      <c r="EJ137" s="61"/>
      <c r="EK137" s="61"/>
      <c r="EL137" s="61"/>
      <c r="EM137" s="61"/>
      <c r="EN137" s="61"/>
      <c r="EO137" s="61"/>
      <c r="EP137" s="61"/>
      <c r="EQ137" s="61"/>
      <c r="ER137" s="61"/>
      <c r="ES137" s="61"/>
      <c r="ET137" s="61"/>
      <c r="EU137" s="61"/>
      <c r="EV137" s="61"/>
      <c r="EW137" s="61"/>
      <c r="EX137" s="61"/>
      <c r="EY137" s="61"/>
      <c r="EZ137" s="61"/>
      <c r="FA137" s="61"/>
      <c r="FB137" s="61"/>
      <c r="FC137" s="61"/>
      <c r="FD137" s="61"/>
      <c r="FE137" s="61"/>
      <c r="FF137" s="61"/>
      <c r="FG137" s="61"/>
      <c r="FH137" s="61"/>
      <c r="FI137" s="61"/>
      <c r="FJ137" s="61"/>
      <c r="FK137" s="61"/>
      <c r="FL137" s="61"/>
      <c r="FM137" s="61"/>
      <c r="FN137" s="61"/>
      <c r="FO137" s="61"/>
      <c r="FP137" s="61"/>
      <c r="FQ137" s="61"/>
      <c r="FR137" s="61"/>
      <c r="FS137" s="61"/>
      <c r="FT137" s="61"/>
      <c r="FU137" s="61"/>
      <c r="FV137" s="61"/>
      <c r="FW137" s="61"/>
      <c r="FX137" s="61"/>
      <c r="FY137" s="61"/>
      <c r="FZ137" s="61"/>
      <c r="GA137" s="61"/>
      <c r="GB137" s="61"/>
      <c r="GC137" s="61"/>
      <c r="GD137" s="61"/>
      <c r="GE137" s="61"/>
      <c r="GF137" s="61"/>
      <c r="GG137" s="61"/>
      <c r="GH137" s="61"/>
      <c r="GI137" s="61"/>
      <c r="GJ137" s="61"/>
      <c r="GK137" s="61"/>
      <c r="GL137" s="61"/>
      <c r="GM137" s="61"/>
      <c r="GN137" s="61"/>
      <c r="GO137" s="61"/>
      <c r="GP137" s="61"/>
      <c r="GQ137" s="61"/>
      <c r="GR137" s="61"/>
      <c r="GS137" s="61"/>
      <c r="GT137" s="61"/>
      <c r="GU137" s="61"/>
      <c r="GV137" s="61"/>
      <c r="GW137" s="61"/>
      <c r="GX137" s="61"/>
      <c r="GY137" s="61"/>
      <c r="GZ137" s="61"/>
      <c r="HA137" s="61"/>
      <c r="HB137" s="61"/>
      <c r="HC137" s="61"/>
      <c r="HD137" s="61"/>
      <c r="HE137" s="61"/>
      <c r="HF137" s="61"/>
      <c r="HG137" s="61"/>
      <c r="HH137" s="61"/>
      <c r="HI137" s="61"/>
      <c r="HJ137" s="61"/>
      <c r="HK137" s="61"/>
      <c r="HL137" s="61"/>
      <c r="HM137" s="61"/>
      <c r="HN137" s="61"/>
      <c r="HO137" s="61"/>
      <c r="HP137" s="61"/>
      <c r="HQ137" s="61"/>
      <c r="HR137" s="61"/>
      <c r="HS137" s="61"/>
      <c r="HT137" s="61"/>
      <c r="HU137" s="61"/>
      <c r="HV137" s="61"/>
      <c r="HW137" s="61"/>
      <c r="HX137" s="61"/>
      <c r="HY137" s="61"/>
      <c r="HZ137" s="61"/>
      <c r="IA137" s="61"/>
      <c r="IB137" s="61"/>
      <c r="IC137" s="61"/>
      <c r="ID137" s="61"/>
      <c r="IE137" s="61"/>
      <c r="IF137" s="61"/>
      <c r="IG137" s="61"/>
      <c r="IH137" s="61"/>
      <c r="II137" s="61"/>
      <c r="IJ137" s="61"/>
      <c r="IK137" s="61"/>
      <c r="IL137" s="61"/>
      <c r="IM137" s="61"/>
      <c r="IN137" s="61"/>
      <c r="IO137" s="61"/>
      <c r="IP137" s="61"/>
      <c r="IQ137" s="61"/>
      <c r="IR137" s="61"/>
      <c r="IS137" s="61"/>
    </row>
    <row r="138" spans="1:253" x14ac:dyDescent="0.2">
      <c r="A138" s="118" t="s">
        <v>579</v>
      </c>
      <c r="B138" s="118">
        <v>1</v>
      </c>
      <c r="C138" s="118" t="s">
        <v>480</v>
      </c>
      <c r="D138" s="187" t="s">
        <v>481</v>
      </c>
      <c r="E138" s="128">
        <v>5.2556087380310226</v>
      </c>
      <c r="F138" s="37">
        <v>90</v>
      </c>
      <c r="G138" s="37">
        <v>97.7</v>
      </c>
      <c r="H138" s="120">
        <v>175000</v>
      </c>
      <c r="J138" s="64">
        <f t="shared" si="7"/>
        <v>87.93</v>
      </c>
      <c r="K138" s="64">
        <v>90.823425</v>
      </c>
      <c r="M138" s="61" t="s">
        <v>193</v>
      </c>
      <c r="N138" s="61" t="s">
        <v>368</v>
      </c>
      <c r="P138" s="96"/>
    </row>
    <row r="139" spans="1:253" x14ac:dyDescent="0.2">
      <c r="A139" s="61" t="s">
        <v>580</v>
      </c>
      <c r="B139" s="61">
        <v>1</v>
      </c>
      <c r="C139" s="61" t="s">
        <v>83</v>
      </c>
      <c r="D139" s="176" t="s">
        <v>316</v>
      </c>
      <c r="E139" s="94">
        <v>65.89</v>
      </c>
      <c r="F139" s="50">
        <v>76</v>
      </c>
      <c r="G139" s="50">
        <v>91.93</v>
      </c>
      <c r="I139" s="139"/>
      <c r="J139" s="143">
        <f t="shared" si="7"/>
        <v>69.866799999999998</v>
      </c>
      <c r="K139" s="143">
        <v>69.866799999999998</v>
      </c>
      <c r="L139" s="140"/>
      <c r="M139" s="140"/>
      <c r="N139" s="140"/>
      <c r="O139" s="140"/>
      <c r="P139" s="148"/>
      <c r="Q139" s="140"/>
      <c r="R139" s="140"/>
      <c r="S139" s="140"/>
      <c r="T139" s="140"/>
      <c r="U139" s="140"/>
      <c r="V139" s="140"/>
      <c r="W139" s="140"/>
      <c r="X139" s="140"/>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0"/>
      <c r="AZ139" s="140"/>
      <c r="BA139" s="140"/>
      <c r="BB139" s="140"/>
      <c r="BC139" s="140"/>
      <c r="BD139" s="140"/>
      <c r="BE139" s="140"/>
      <c r="BF139" s="140"/>
      <c r="BG139" s="140"/>
      <c r="BH139" s="140"/>
      <c r="BI139" s="140"/>
      <c r="BJ139" s="140"/>
      <c r="BK139" s="140"/>
      <c r="BL139" s="140"/>
      <c r="BM139" s="140"/>
      <c r="BN139" s="140"/>
      <c r="BO139" s="140"/>
      <c r="BP139" s="140"/>
      <c r="BQ139" s="140"/>
      <c r="BR139" s="140"/>
      <c r="BS139" s="140"/>
      <c r="BT139" s="140"/>
      <c r="BU139" s="140"/>
      <c r="BV139" s="140"/>
      <c r="BW139" s="140"/>
      <c r="BX139" s="140"/>
      <c r="BY139" s="140"/>
      <c r="BZ139" s="140"/>
      <c r="CA139" s="140"/>
      <c r="CB139" s="140"/>
      <c r="CC139" s="140"/>
      <c r="CD139" s="140"/>
      <c r="CE139" s="140"/>
      <c r="CF139" s="140"/>
      <c r="CG139" s="140"/>
      <c r="CH139" s="140"/>
      <c r="CI139" s="140"/>
      <c r="CJ139" s="140"/>
      <c r="CK139" s="140"/>
      <c r="CL139" s="140"/>
      <c r="CM139" s="140"/>
      <c r="CN139" s="140"/>
      <c r="CO139" s="140"/>
      <c r="CP139" s="140"/>
      <c r="CQ139" s="140"/>
      <c r="CR139" s="140"/>
      <c r="CS139" s="140"/>
      <c r="CT139" s="140"/>
      <c r="CU139" s="140"/>
      <c r="CV139" s="140"/>
      <c r="CW139" s="140"/>
      <c r="CX139" s="140"/>
      <c r="CY139" s="140"/>
      <c r="CZ139" s="140"/>
      <c r="DA139" s="140"/>
      <c r="DB139" s="140"/>
      <c r="DC139" s="140"/>
      <c r="DD139" s="140"/>
      <c r="DE139" s="140"/>
      <c r="DF139" s="140"/>
      <c r="DG139" s="140"/>
      <c r="DH139" s="140"/>
      <c r="DI139" s="140"/>
      <c r="DJ139" s="140"/>
      <c r="DK139" s="140"/>
      <c r="DL139" s="140"/>
      <c r="DM139" s="140"/>
      <c r="DN139" s="140"/>
      <c r="DO139" s="140"/>
      <c r="DP139" s="140"/>
      <c r="DQ139" s="140"/>
      <c r="DR139" s="140"/>
      <c r="DS139" s="140"/>
      <c r="DT139" s="140"/>
      <c r="DU139" s="140"/>
      <c r="DV139" s="140"/>
      <c r="DW139" s="140"/>
      <c r="DX139" s="140"/>
      <c r="DY139" s="140"/>
      <c r="DZ139" s="140"/>
      <c r="EA139" s="140"/>
      <c r="EB139" s="140"/>
      <c r="EC139" s="140"/>
      <c r="ED139" s="140"/>
      <c r="EE139" s="140"/>
      <c r="EF139" s="140"/>
      <c r="EG139" s="140"/>
      <c r="EH139" s="140"/>
      <c r="EI139" s="140"/>
      <c r="EJ139" s="140"/>
      <c r="EK139" s="140"/>
      <c r="EL139" s="140"/>
      <c r="EM139" s="140"/>
      <c r="EN139" s="140"/>
      <c r="EO139" s="140"/>
      <c r="EP139" s="140"/>
      <c r="EQ139" s="140"/>
      <c r="ER139" s="140"/>
      <c r="ES139" s="140"/>
      <c r="ET139" s="140"/>
      <c r="EU139" s="140"/>
      <c r="EV139" s="140"/>
      <c r="EW139" s="140"/>
      <c r="EX139" s="140"/>
      <c r="EY139" s="140"/>
      <c r="EZ139" s="140"/>
      <c r="FA139" s="140"/>
      <c r="FB139" s="140"/>
      <c r="FC139" s="140"/>
      <c r="FD139" s="140"/>
      <c r="FE139" s="140"/>
      <c r="FF139" s="140"/>
      <c r="FG139" s="140"/>
      <c r="FH139" s="140"/>
      <c r="FI139" s="140"/>
      <c r="FJ139" s="140"/>
      <c r="FK139" s="140"/>
      <c r="FL139" s="140"/>
      <c r="FM139" s="140"/>
      <c r="FN139" s="140"/>
      <c r="FO139" s="140"/>
      <c r="FP139" s="140"/>
      <c r="FQ139" s="140"/>
      <c r="FR139" s="140"/>
      <c r="FS139" s="140"/>
      <c r="FT139" s="140"/>
      <c r="FU139" s="140"/>
      <c r="FV139" s="140"/>
      <c r="FW139" s="140"/>
      <c r="FX139" s="140"/>
      <c r="FY139" s="140"/>
      <c r="FZ139" s="140"/>
      <c r="GA139" s="140"/>
      <c r="GB139" s="140"/>
      <c r="GC139" s="140"/>
      <c r="GD139" s="140"/>
      <c r="GE139" s="140"/>
      <c r="GF139" s="140"/>
      <c r="GG139" s="140"/>
      <c r="GH139" s="140"/>
      <c r="GI139" s="140"/>
      <c r="GJ139" s="140"/>
      <c r="GK139" s="140"/>
      <c r="GL139" s="140"/>
      <c r="GM139" s="140"/>
      <c r="GN139" s="140"/>
      <c r="GO139" s="140"/>
      <c r="GP139" s="140"/>
      <c r="GQ139" s="140"/>
      <c r="GR139" s="140"/>
      <c r="GS139" s="140"/>
      <c r="GT139" s="140"/>
      <c r="GU139" s="140"/>
      <c r="GV139" s="140"/>
      <c r="GW139" s="140"/>
      <c r="GX139" s="140"/>
      <c r="GY139" s="140"/>
      <c r="GZ139" s="140"/>
      <c r="HA139" s="140"/>
      <c r="HB139" s="140"/>
      <c r="HC139" s="140"/>
      <c r="HD139" s="140"/>
      <c r="HE139" s="140"/>
      <c r="HF139" s="140"/>
      <c r="HG139" s="140"/>
      <c r="HH139" s="140"/>
      <c r="HI139" s="140"/>
      <c r="HJ139" s="140"/>
      <c r="HK139" s="140"/>
      <c r="HL139" s="140"/>
      <c r="HM139" s="140"/>
      <c r="HN139" s="140"/>
      <c r="HO139" s="140"/>
      <c r="HP139" s="140"/>
      <c r="HQ139" s="140"/>
      <c r="HR139" s="140"/>
      <c r="HS139" s="140"/>
      <c r="HT139" s="140"/>
      <c r="HU139" s="140"/>
      <c r="HV139" s="140"/>
      <c r="HW139" s="140"/>
      <c r="HX139" s="140"/>
      <c r="HY139" s="140"/>
      <c r="HZ139" s="140"/>
      <c r="IA139" s="140"/>
      <c r="IB139" s="140"/>
      <c r="IC139" s="140"/>
      <c r="ID139" s="140"/>
      <c r="IE139" s="140"/>
      <c r="IF139" s="140"/>
      <c r="IG139" s="140"/>
      <c r="IH139" s="140"/>
      <c r="II139" s="140"/>
      <c r="IJ139" s="140"/>
      <c r="IK139" s="140"/>
      <c r="IL139" s="140"/>
      <c r="IM139" s="140"/>
      <c r="IN139" s="140"/>
      <c r="IO139" s="140"/>
      <c r="IP139" s="140"/>
      <c r="IQ139" s="140"/>
      <c r="IR139" s="140"/>
      <c r="IS139" s="140"/>
    </row>
    <row r="140" spans="1:253" x14ac:dyDescent="0.2">
      <c r="A140" s="74" t="s">
        <v>228</v>
      </c>
      <c r="B140" s="74">
        <v>3</v>
      </c>
      <c r="C140" s="74" t="s">
        <v>101</v>
      </c>
      <c r="D140" s="184" t="s">
        <v>340</v>
      </c>
      <c r="E140" s="106">
        <v>13.35</v>
      </c>
      <c r="F140" s="107">
        <v>49</v>
      </c>
      <c r="G140" s="107">
        <v>71.73</v>
      </c>
      <c r="H140" s="108">
        <v>56700</v>
      </c>
      <c r="I140" s="109"/>
      <c r="J140" s="110">
        <f t="shared" si="7"/>
        <v>35.1477</v>
      </c>
      <c r="K140" s="110">
        <v>29.37585</v>
      </c>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c r="CY140" s="74"/>
      <c r="CZ140" s="74"/>
      <c r="DA140" s="74"/>
      <c r="DB140" s="74"/>
      <c r="DC140" s="74"/>
      <c r="DD140" s="74"/>
      <c r="DE140" s="74"/>
      <c r="DF140" s="74"/>
      <c r="DG140" s="74"/>
      <c r="DH140" s="74"/>
      <c r="DI140" s="74"/>
      <c r="DJ140" s="74"/>
      <c r="DK140" s="74"/>
      <c r="DL140" s="74"/>
      <c r="DM140" s="74"/>
      <c r="DN140" s="74"/>
      <c r="DO140" s="74"/>
      <c r="DP140" s="74"/>
      <c r="DQ140" s="74"/>
      <c r="DR140" s="74"/>
      <c r="DS140" s="74"/>
      <c r="DT140" s="74"/>
      <c r="DU140" s="74"/>
      <c r="DV140" s="74"/>
      <c r="DW140" s="74"/>
      <c r="DX140" s="74"/>
      <c r="DY140" s="74"/>
      <c r="DZ140" s="74"/>
      <c r="EA140" s="74"/>
      <c r="EB140" s="74"/>
      <c r="EC140" s="74"/>
      <c r="ED140" s="74"/>
      <c r="EE140" s="74"/>
      <c r="EF140" s="74"/>
      <c r="EG140" s="74"/>
      <c r="EH140" s="74"/>
      <c r="EI140" s="74"/>
      <c r="EJ140" s="74"/>
      <c r="EK140" s="74"/>
      <c r="EL140" s="74"/>
      <c r="EM140" s="74"/>
      <c r="EN140" s="74"/>
      <c r="EO140" s="74"/>
      <c r="EP140" s="74"/>
      <c r="EQ140" s="74"/>
      <c r="ER140" s="74"/>
      <c r="ES140" s="74"/>
      <c r="ET140" s="74"/>
      <c r="EU140" s="74"/>
      <c r="EV140" s="74"/>
      <c r="EW140" s="74"/>
      <c r="EX140" s="74"/>
      <c r="EY140" s="74"/>
      <c r="EZ140" s="74"/>
      <c r="FA140" s="74"/>
      <c r="FB140" s="74"/>
      <c r="FC140" s="74"/>
      <c r="FD140" s="74"/>
      <c r="FE140" s="74"/>
      <c r="FF140" s="74"/>
      <c r="FG140" s="74"/>
      <c r="FH140" s="74"/>
      <c r="FI140" s="74"/>
      <c r="FJ140" s="74"/>
      <c r="FK140" s="74"/>
      <c r="FL140" s="74"/>
      <c r="FM140" s="74"/>
      <c r="FN140" s="74"/>
      <c r="FO140" s="74"/>
      <c r="FP140" s="74"/>
      <c r="FQ140" s="74"/>
      <c r="FR140" s="74"/>
      <c r="FS140" s="74"/>
      <c r="FT140" s="74"/>
      <c r="FU140" s="74"/>
      <c r="FV140" s="74"/>
      <c r="FW140" s="74"/>
      <c r="FX140" s="74"/>
      <c r="FY140" s="74"/>
      <c r="FZ140" s="74"/>
      <c r="GA140" s="74"/>
      <c r="GB140" s="74"/>
      <c r="GC140" s="74"/>
      <c r="GD140" s="74"/>
      <c r="GE140" s="74"/>
      <c r="GF140" s="74"/>
      <c r="GG140" s="74"/>
      <c r="GH140" s="74"/>
      <c r="GI140" s="74"/>
      <c r="GJ140" s="74"/>
      <c r="GK140" s="74"/>
      <c r="GL140" s="74"/>
      <c r="GM140" s="74"/>
      <c r="GN140" s="74"/>
      <c r="GO140" s="74"/>
      <c r="GP140" s="74"/>
      <c r="GQ140" s="74"/>
      <c r="GR140" s="74"/>
      <c r="GS140" s="74"/>
      <c r="GT140" s="74"/>
      <c r="GU140" s="74"/>
      <c r="GV140" s="74"/>
      <c r="GW140" s="74"/>
      <c r="GX140" s="74"/>
      <c r="GY140" s="74"/>
      <c r="GZ140" s="74"/>
      <c r="HA140" s="74"/>
      <c r="HB140" s="74"/>
      <c r="HC140" s="74"/>
      <c r="HD140" s="74"/>
      <c r="HE140" s="74"/>
      <c r="HF140" s="74"/>
      <c r="HG140" s="74"/>
      <c r="HH140" s="74"/>
      <c r="HI140" s="74"/>
      <c r="HJ140" s="74"/>
      <c r="HK140" s="74"/>
      <c r="HL140" s="74"/>
      <c r="HM140" s="74"/>
      <c r="HN140" s="74"/>
      <c r="HO140" s="74"/>
      <c r="HP140" s="74"/>
      <c r="HQ140" s="74"/>
      <c r="HR140" s="74"/>
      <c r="HS140" s="74"/>
      <c r="HT140" s="74"/>
      <c r="HU140" s="74"/>
      <c r="HV140" s="74"/>
      <c r="HW140" s="74"/>
      <c r="HX140" s="74"/>
      <c r="HY140" s="74"/>
      <c r="HZ140" s="74"/>
      <c r="IA140" s="74"/>
      <c r="IB140" s="74"/>
      <c r="IC140" s="74"/>
      <c r="ID140" s="74"/>
      <c r="IE140" s="74"/>
      <c r="IF140" s="74"/>
      <c r="IG140" s="74"/>
      <c r="IH140" s="74"/>
      <c r="II140" s="74"/>
      <c r="IJ140" s="74"/>
      <c r="IK140" s="74"/>
      <c r="IL140" s="74"/>
      <c r="IM140" s="74"/>
      <c r="IN140" s="74"/>
      <c r="IO140" s="74"/>
      <c r="IP140" s="74"/>
      <c r="IQ140" s="74"/>
      <c r="IR140" s="74"/>
      <c r="IS140" s="74"/>
    </row>
    <row r="141" spans="1:253" x14ac:dyDescent="0.2">
      <c r="A141" s="52" t="s">
        <v>612</v>
      </c>
      <c r="B141" s="52">
        <v>2</v>
      </c>
      <c r="C141" s="52" t="s">
        <v>69</v>
      </c>
      <c r="D141" s="180" t="s">
        <v>338</v>
      </c>
      <c r="E141" s="88">
        <v>25.522651422252689</v>
      </c>
      <c r="F141" s="89">
        <v>90</v>
      </c>
      <c r="G141" s="89">
        <v>92.63</v>
      </c>
      <c r="H141" s="90">
        <v>3300000</v>
      </c>
      <c r="I141" s="91"/>
      <c r="J141" s="92">
        <f t="shared" si="7"/>
        <v>83.36699999999999</v>
      </c>
      <c r="K141" s="92">
        <v>89.664299999999997</v>
      </c>
      <c r="L141" s="52"/>
      <c r="M141" s="52" t="s">
        <v>408</v>
      </c>
      <c r="N141" s="52"/>
      <c r="O141" s="52"/>
      <c r="P141" s="93"/>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2"/>
      <c r="BF141" s="52"/>
      <c r="BG141" s="52"/>
      <c r="BH141" s="52"/>
      <c r="BI141" s="52"/>
      <c r="BJ141" s="52"/>
      <c r="BK141" s="52"/>
      <c r="BL141" s="52"/>
      <c r="BM141" s="52"/>
      <c r="BN141" s="52"/>
      <c r="BO141" s="52"/>
      <c r="BP141" s="52"/>
      <c r="BQ141" s="52"/>
      <c r="BR141" s="52"/>
      <c r="BS141" s="52"/>
      <c r="BT141" s="52"/>
      <c r="BU141" s="52"/>
      <c r="BV141" s="52"/>
      <c r="BW141" s="52"/>
      <c r="BX141" s="52"/>
      <c r="BY141" s="52"/>
      <c r="BZ141" s="52"/>
      <c r="CA141" s="52"/>
      <c r="CB141" s="52"/>
      <c r="CC141" s="52"/>
      <c r="CD141" s="52"/>
      <c r="CE141" s="52"/>
      <c r="CF141" s="52"/>
      <c r="CG141" s="52"/>
      <c r="CH141" s="52"/>
      <c r="CI141" s="52"/>
      <c r="CJ141" s="52"/>
      <c r="CK141" s="52"/>
      <c r="CL141" s="52"/>
      <c r="CM141" s="52"/>
      <c r="CN141" s="52"/>
      <c r="CO141" s="52"/>
      <c r="CP141" s="52"/>
      <c r="CQ141" s="52"/>
      <c r="CR141" s="52"/>
      <c r="CS141" s="52"/>
      <c r="CT141" s="52"/>
      <c r="CU141" s="52"/>
      <c r="CV141" s="52"/>
      <c r="CW141" s="52"/>
      <c r="CX141" s="52"/>
      <c r="CY141" s="52"/>
      <c r="CZ141" s="52"/>
      <c r="DA141" s="52"/>
      <c r="DB141" s="52"/>
      <c r="DC141" s="52"/>
      <c r="DD141" s="52"/>
      <c r="DE141" s="52"/>
      <c r="DF141" s="52"/>
      <c r="DG141" s="52"/>
      <c r="DH141" s="52"/>
      <c r="DI141" s="52"/>
      <c r="DJ141" s="52"/>
      <c r="DK141" s="52"/>
      <c r="DL141" s="52"/>
      <c r="DM141" s="52"/>
      <c r="DN141" s="52"/>
      <c r="DO141" s="52"/>
      <c r="DP141" s="52"/>
      <c r="DQ141" s="52"/>
      <c r="DR141" s="52"/>
      <c r="DS141" s="52"/>
      <c r="DT141" s="52"/>
      <c r="DU141" s="52"/>
      <c r="DV141" s="52"/>
      <c r="DW141" s="52"/>
      <c r="DX141" s="52"/>
      <c r="DY141" s="52"/>
      <c r="DZ141" s="52"/>
      <c r="EA141" s="52"/>
      <c r="EB141" s="52"/>
      <c r="EC141" s="52"/>
      <c r="ED141" s="52"/>
      <c r="EE141" s="52"/>
      <c r="EF141" s="52"/>
      <c r="EG141" s="52"/>
      <c r="EH141" s="52"/>
      <c r="EI141" s="52"/>
      <c r="EJ141" s="52"/>
      <c r="EK141" s="52"/>
      <c r="EL141" s="52"/>
      <c r="EM141" s="52"/>
      <c r="EN141" s="52"/>
      <c r="EO141" s="52"/>
      <c r="EP141" s="52"/>
      <c r="EQ141" s="52"/>
      <c r="ER141" s="52"/>
      <c r="ES141" s="52"/>
      <c r="ET141" s="52"/>
      <c r="EU141" s="52"/>
      <c r="EV141" s="52"/>
      <c r="EW141" s="52"/>
      <c r="EX141" s="52"/>
      <c r="EY141" s="52"/>
      <c r="EZ141" s="52"/>
      <c r="FA141" s="52"/>
      <c r="FB141" s="52"/>
      <c r="FC141" s="52"/>
      <c r="FD141" s="52"/>
      <c r="FE141" s="52"/>
      <c r="FF141" s="52"/>
      <c r="FG141" s="52"/>
      <c r="FH141" s="52"/>
      <c r="FI141" s="52"/>
      <c r="FJ141" s="52"/>
      <c r="FK141" s="52"/>
      <c r="FL141" s="52"/>
      <c r="FM141" s="52"/>
      <c r="FN141" s="52"/>
      <c r="FO141" s="52"/>
      <c r="FP141" s="52"/>
      <c r="FQ141" s="52"/>
      <c r="FR141" s="52"/>
      <c r="FS141" s="52"/>
      <c r="FT141" s="52"/>
      <c r="FU141" s="52"/>
      <c r="FV141" s="52"/>
      <c r="FW141" s="52"/>
      <c r="FX141" s="52"/>
      <c r="FY141" s="52"/>
      <c r="FZ141" s="52"/>
      <c r="GA141" s="52"/>
      <c r="GB141" s="52"/>
      <c r="GC141" s="52"/>
      <c r="GD141" s="52"/>
      <c r="GE141" s="52"/>
      <c r="GF141" s="52"/>
      <c r="GG141" s="52"/>
      <c r="GH141" s="52"/>
      <c r="GI141" s="52"/>
      <c r="GJ141" s="52"/>
      <c r="GK141" s="52"/>
      <c r="GL141" s="52"/>
      <c r="GM141" s="52"/>
      <c r="GN141" s="52"/>
      <c r="GO141" s="52"/>
      <c r="GP141" s="52"/>
      <c r="GQ141" s="52"/>
      <c r="GR141" s="52"/>
      <c r="GS141" s="52"/>
      <c r="GT141" s="52"/>
      <c r="GU141" s="52"/>
      <c r="GV141" s="52"/>
      <c r="GW141" s="52"/>
      <c r="GX141" s="52"/>
      <c r="GY141" s="52"/>
      <c r="GZ141" s="52"/>
      <c r="HA141" s="52"/>
      <c r="HB141" s="52"/>
      <c r="HC141" s="52"/>
      <c r="HD141" s="52"/>
      <c r="HE141" s="52"/>
      <c r="HF141" s="52"/>
      <c r="HG141" s="52"/>
      <c r="HH141" s="52"/>
      <c r="HI141" s="52"/>
      <c r="HJ141" s="52"/>
      <c r="HK141" s="52"/>
      <c r="HL141" s="52"/>
      <c r="HM141" s="52"/>
      <c r="HN141" s="52"/>
      <c r="HO141" s="52"/>
      <c r="HP141" s="52"/>
      <c r="HQ141" s="52"/>
      <c r="HR141" s="52"/>
      <c r="HS141" s="52"/>
      <c r="HT141" s="52"/>
      <c r="HU141" s="52"/>
      <c r="HV141" s="52"/>
      <c r="HW141" s="52"/>
      <c r="HX141" s="52"/>
      <c r="HY141" s="52"/>
      <c r="HZ141" s="52"/>
      <c r="IA141" s="52"/>
      <c r="IB141" s="52"/>
      <c r="IC141" s="52"/>
      <c r="ID141" s="52"/>
      <c r="IE141" s="52"/>
      <c r="IF141" s="52"/>
      <c r="IG141" s="52"/>
      <c r="IH141" s="52"/>
      <c r="II141" s="52"/>
      <c r="IJ141" s="52"/>
      <c r="IK141" s="52"/>
      <c r="IL141" s="52"/>
      <c r="IM141" s="52"/>
      <c r="IN141" s="52"/>
      <c r="IO141" s="52"/>
      <c r="IP141" s="52"/>
      <c r="IQ141" s="52"/>
      <c r="IR141" s="52"/>
      <c r="IS141" s="52"/>
    </row>
    <row r="143" spans="1:253" x14ac:dyDescent="0.2">
      <c r="C143" s="130"/>
      <c r="D143" s="190"/>
    </row>
  </sheetData>
  <sortState ref="A5:IS136">
    <sortCondition ref="A5:A136"/>
  </sortState>
  <phoneticPr fontId="0" type="noConversion"/>
  <conditionalFormatting sqref="C141:C1048576 C1:C10 C12:C17 C19:C45 C47:C53 C55:C87 C89:C128 C130:C139">
    <cfRule type="duplicateValues" dxfId="10" priority="8" stopIfTrue="1"/>
  </conditionalFormatting>
  <conditionalFormatting sqref="C11">
    <cfRule type="duplicateValues" dxfId="9" priority="7" stopIfTrue="1"/>
  </conditionalFormatting>
  <conditionalFormatting sqref="C140">
    <cfRule type="duplicateValues" dxfId="8" priority="6" stopIfTrue="1"/>
  </conditionalFormatting>
  <conditionalFormatting sqref="C18">
    <cfRule type="duplicateValues" dxfId="7" priority="5" stopIfTrue="1"/>
  </conditionalFormatting>
  <conditionalFormatting sqref="C46">
    <cfRule type="duplicateValues" dxfId="6" priority="4" stopIfTrue="1"/>
  </conditionalFormatting>
  <conditionalFormatting sqref="C54">
    <cfRule type="duplicateValues" dxfId="5" priority="3" stopIfTrue="1"/>
  </conditionalFormatting>
  <conditionalFormatting sqref="C88">
    <cfRule type="duplicateValues" dxfId="4" priority="2" stopIfTrue="1"/>
  </conditionalFormatting>
  <conditionalFormatting sqref="C129">
    <cfRule type="duplicateValues" dxfId="3" priority="1" stopIfTrue="1"/>
  </conditionalFormatting>
  <pageMargins left="0.75" right="0.75" top="1" bottom="0" header="0.5" footer="0.5"/>
  <pageSetup scale="10"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16"/>
  <sheetViews>
    <sheetView workbookViewId="0">
      <pane ySplit="2" topLeftCell="A3" activePane="bottomLeft" state="frozen"/>
      <selection pane="bottomLeft" activeCell="D28" sqref="D28"/>
    </sheetView>
  </sheetViews>
  <sheetFormatPr defaultRowHeight="12.75" x14ac:dyDescent="0.2"/>
  <cols>
    <col min="1" max="1" width="18.85546875" bestFit="1" customWidth="1"/>
    <col min="2" max="3" width="2.7109375" customWidth="1"/>
    <col min="4" max="4" width="25.7109375" bestFit="1" customWidth="1"/>
    <col min="5" max="6" width="2.7109375" customWidth="1"/>
    <col min="7" max="7" width="25.7109375" bestFit="1" customWidth="1"/>
    <col min="8" max="9" width="2.7109375" customWidth="1"/>
    <col min="10" max="10" width="25.7109375" bestFit="1" customWidth="1"/>
    <col min="11" max="12" width="2.7109375" customWidth="1"/>
    <col min="13" max="13" width="25.7109375" bestFit="1" customWidth="1"/>
  </cols>
  <sheetData>
    <row r="1" spans="1:20" x14ac:dyDescent="0.2">
      <c r="D1" s="280" t="s">
        <v>253</v>
      </c>
      <c r="E1" s="280"/>
      <c r="F1" s="280"/>
      <c r="G1" s="280"/>
      <c r="H1" s="280"/>
      <c r="I1" s="280"/>
      <c r="J1" s="280"/>
      <c r="K1" s="9"/>
      <c r="L1" s="9"/>
      <c r="M1" s="8"/>
      <c r="N1" s="8"/>
      <c r="O1" s="8"/>
      <c r="P1" s="8"/>
      <c r="Q1" s="8"/>
      <c r="R1" s="8"/>
      <c r="S1" s="8"/>
      <c r="T1" s="8"/>
    </row>
    <row r="2" spans="1:20" x14ac:dyDescent="0.2">
      <c r="A2" s="7" t="s">
        <v>258</v>
      </c>
      <c r="D2" s="10" t="s">
        <v>254</v>
      </c>
      <c r="E2" s="10"/>
      <c r="F2" s="10"/>
      <c r="G2" s="10" t="s">
        <v>255</v>
      </c>
      <c r="H2" s="10" t="s">
        <v>256</v>
      </c>
      <c r="I2" s="10"/>
      <c r="J2" s="10" t="s">
        <v>257</v>
      </c>
      <c r="K2" s="10"/>
      <c r="L2" s="10"/>
      <c r="M2" s="10" t="s">
        <v>260</v>
      </c>
      <c r="N2" s="11"/>
      <c r="O2" s="11"/>
      <c r="P2" s="11"/>
      <c r="Q2" s="11"/>
      <c r="R2" s="11"/>
      <c r="S2" s="11"/>
      <c r="T2" s="9"/>
    </row>
    <row r="3" spans="1:20" x14ac:dyDescent="0.2">
      <c r="A3" s="7" t="s">
        <v>345</v>
      </c>
      <c r="D3" s="10" t="s">
        <v>345</v>
      </c>
      <c r="E3" s="10"/>
      <c r="F3" s="10"/>
      <c r="G3" s="10" t="s">
        <v>345</v>
      </c>
      <c r="H3" s="10"/>
      <c r="I3" s="10"/>
      <c r="J3" s="10" t="s">
        <v>345</v>
      </c>
      <c r="K3" s="10"/>
      <c r="L3" s="10"/>
      <c r="M3" s="10" t="s">
        <v>345</v>
      </c>
      <c r="N3" s="11"/>
      <c r="O3" s="11"/>
      <c r="P3" s="11"/>
      <c r="Q3" s="11"/>
      <c r="R3" s="11"/>
      <c r="S3" s="11"/>
      <c r="T3" s="9"/>
    </row>
    <row r="4" spans="1:20" x14ac:dyDescent="0.2">
      <c r="A4" s="14" t="s">
        <v>259</v>
      </c>
      <c r="B4" s="14"/>
      <c r="C4" s="14"/>
      <c r="D4" s="14" t="s">
        <v>259</v>
      </c>
      <c r="E4" s="14"/>
      <c r="F4" s="14"/>
      <c r="G4" s="14" t="s">
        <v>259</v>
      </c>
      <c r="H4" s="14"/>
      <c r="I4" s="14"/>
      <c r="J4" s="14" t="s">
        <v>259</v>
      </c>
      <c r="K4" s="14"/>
      <c r="L4" s="14"/>
      <c r="M4" s="14" t="s">
        <v>259</v>
      </c>
      <c r="N4" s="14"/>
      <c r="O4" s="9" t="s">
        <v>256</v>
      </c>
      <c r="P4" s="9"/>
      <c r="Q4" s="9"/>
      <c r="R4" s="9"/>
      <c r="S4" s="9"/>
      <c r="T4" s="9"/>
    </row>
    <row r="5" spans="1:20" x14ac:dyDescent="0.2">
      <c r="A5" s="14" t="s">
        <v>136</v>
      </c>
      <c r="B5" s="14"/>
      <c r="C5" s="14"/>
      <c r="D5" s="15" t="s">
        <v>130</v>
      </c>
      <c r="E5" s="14"/>
      <c r="F5" s="14"/>
      <c r="G5" s="15" t="s">
        <v>130</v>
      </c>
      <c r="H5" s="14"/>
      <c r="I5" s="14"/>
      <c r="J5" s="15" t="s">
        <v>130</v>
      </c>
      <c r="K5" s="14"/>
      <c r="L5" s="14"/>
      <c r="M5" s="15" t="s">
        <v>130</v>
      </c>
      <c r="N5" s="14"/>
      <c r="O5" s="9"/>
      <c r="P5" s="12"/>
      <c r="Q5" s="9"/>
      <c r="R5" s="9"/>
      <c r="S5" s="12"/>
      <c r="T5" s="9"/>
    </row>
    <row r="6" spans="1:20" x14ac:dyDescent="0.2">
      <c r="A6" s="14" t="s">
        <v>205</v>
      </c>
      <c r="B6" s="14"/>
      <c r="C6" s="14"/>
      <c r="D6" s="15" t="s">
        <v>18</v>
      </c>
      <c r="E6" s="14"/>
      <c r="F6" s="14"/>
      <c r="G6" s="15" t="s">
        <v>18</v>
      </c>
      <c r="H6" s="14"/>
      <c r="I6" s="14"/>
      <c r="J6" s="15" t="s">
        <v>131</v>
      </c>
      <c r="K6" s="14"/>
      <c r="L6" s="14"/>
      <c r="M6" s="15" t="s">
        <v>135</v>
      </c>
      <c r="N6" s="14"/>
      <c r="O6" s="9"/>
      <c r="P6" s="12"/>
      <c r="Q6" s="9"/>
      <c r="R6" s="9"/>
      <c r="S6" s="12"/>
      <c r="T6" s="9"/>
    </row>
    <row r="7" spans="1:20" x14ac:dyDescent="0.2">
      <c r="A7" s="14"/>
      <c r="B7" s="14"/>
      <c r="C7" s="14"/>
      <c r="D7" s="15" t="s">
        <v>234</v>
      </c>
      <c r="E7" s="14"/>
      <c r="F7" s="14"/>
      <c r="G7" s="15" t="s">
        <v>135</v>
      </c>
      <c r="H7" s="14"/>
      <c r="I7" s="14"/>
      <c r="J7" s="15" t="s">
        <v>18</v>
      </c>
      <c r="K7" s="14"/>
      <c r="L7" s="14"/>
      <c r="M7" s="15" t="s">
        <v>234</v>
      </c>
      <c r="N7" s="14"/>
      <c r="O7" s="9"/>
      <c r="P7" s="12"/>
      <c r="Q7" s="9"/>
      <c r="R7" s="9"/>
      <c r="S7" s="12"/>
      <c r="T7" s="9"/>
    </row>
    <row r="8" spans="1:20" x14ac:dyDescent="0.2">
      <c r="A8" s="36" t="s">
        <v>346</v>
      </c>
      <c r="B8" s="14"/>
      <c r="C8" s="14"/>
      <c r="D8" s="14" t="s">
        <v>136</v>
      </c>
      <c r="E8" s="14"/>
      <c r="F8" s="14"/>
      <c r="G8" s="15" t="s">
        <v>234</v>
      </c>
      <c r="H8" s="14"/>
      <c r="I8" s="14"/>
      <c r="J8" s="15" t="s">
        <v>135</v>
      </c>
      <c r="K8" s="14"/>
      <c r="L8" s="14"/>
      <c r="M8" s="14" t="s">
        <v>136</v>
      </c>
      <c r="N8" s="14"/>
      <c r="O8" s="9"/>
      <c r="P8" s="12"/>
      <c r="Q8" s="9"/>
      <c r="R8" s="9"/>
      <c r="S8" s="12"/>
      <c r="T8" s="9"/>
    </row>
    <row r="9" spans="1:20" x14ac:dyDescent="0.2">
      <c r="A9" s="14" t="s">
        <v>167</v>
      </c>
      <c r="B9" s="14"/>
      <c r="C9" s="14"/>
      <c r="D9" s="15" t="s">
        <v>140</v>
      </c>
      <c r="E9" s="14"/>
      <c r="F9" s="14"/>
      <c r="G9" s="14" t="s">
        <v>136</v>
      </c>
      <c r="H9" s="14"/>
      <c r="I9" s="14"/>
      <c r="J9" s="15" t="s">
        <v>234</v>
      </c>
      <c r="K9" s="14"/>
      <c r="L9" s="14"/>
      <c r="M9" s="15" t="s">
        <v>138</v>
      </c>
      <c r="N9" s="14"/>
      <c r="O9" s="9"/>
      <c r="P9" s="12"/>
      <c r="Q9" s="9"/>
      <c r="R9" s="9"/>
      <c r="S9" s="12"/>
      <c r="T9" s="9"/>
    </row>
    <row r="10" spans="1:20" x14ac:dyDescent="0.2">
      <c r="A10" s="14" t="s">
        <v>168</v>
      </c>
      <c r="B10" s="14"/>
      <c r="C10" s="14"/>
      <c r="D10" s="15" t="s">
        <v>143</v>
      </c>
      <c r="E10" s="14"/>
      <c r="F10" s="14"/>
      <c r="G10" s="15" t="s">
        <v>138</v>
      </c>
      <c r="H10" s="14"/>
      <c r="I10" s="14"/>
      <c r="J10" s="14" t="s">
        <v>136</v>
      </c>
      <c r="K10" s="14"/>
      <c r="L10" s="14"/>
      <c r="M10" s="15" t="s">
        <v>140</v>
      </c>
      <c r="N10" s="14"/>
      <c r="O10" s="9"/>
      <c r="P10" s="12"/>
      <c r="Q10" s="9"/>
      <c r="R10" s="9"/>
      <c r="S10" s="12"/>
      <c r="T10" s="9"/>
    </row>
    <row r="11" spans="1:20" x14ac:dyDescent="0.2">
      <c r="A11" s="14" t="s">
        <v>173</v>
      </c>
      <c r="B11" s="14"/>
      <c r="C11" s="14"/>
      <c r="D11" s="15" t="s">
        <v>170</v>
      </c>
      <c r="E11" s="14"/>
      <c r="F11" s="14"/>
      <c r="G11" s="15" t="s">
        <v>140</v>
      </c>
      <c r="H11" s="14"/>
      <c r="I11" s="14"/>
      <c r="J11" s="15" t="s">
        <v>138</v>
      </c>
      <c r="K11" s="14"/>
      <c r="L11" s="14"/>
      <c r="M11" s="15" t="s">
        <v>143</v>
      </c>
      <c r="N11" s="14"/>
      <c r="O11" s="9"/>
      <c r="P11" s="12"/>
      <c r="Q11" s="9"/>
      <c r="R11" s="9"/>
      <c r="S11" s="12"/>
      <c r="T11" s="9"/>
    </row>
    <row r="12" spans="1:20" x14ac:dyDescent="0.2">
      <c r="A12" s="18" t="s">
        <v>30</v>
      </c>
      <c r="B12" s="14"/>
      <c r="C12" s="14"/>
      <c r="D12" s="18" t="s">
        <v>172</v>
      </c>
      <c r="E12" s="14"/>
      <c r="F12" s="14"/>
      <c r="G12" s="15" t="s">
        <v>143</v>
      </c>
      <c r="H12" s="14"/>
      <c r="I12" s="14"/>
      <c r="J12" s="15" t="s">
        <v>140</v>
      </c>
      <c r="K12" s="14"/>
      <c r="L12" s="14"/>
      <c r="M12" s="15" t="s">
        <v>261</v>
      </c>
      <c r="N12" s="14"/>
      <c r="O12" s="9"/>
      <c r="P12" s="12"/>
      <c r="Q12" s="9"/>
      <c r="R12" s="9"/>
      <c r="S12" s="12"/>
      <c r="T12" s="9"/>
    </row>
    <row r="13" spans="1:20" x14ac:dyDescent="0.2">
      <c r="A13" s="14" t="s">
        <v>186</v>
      </c>
      <c r="B13" s="14"/>
      <c r="C13" s="14"/>
      <c r="D13" s="15" t="s">
        <v>178</v>
      </c>
      <c r="E13" s="14"/>
      <c r="F13" s="14"/>
      <c r="G13" s="15" t="s">
        <v>261</v>
      </c>
      <c r="H13" s="14"/>
      <c r="I13" s="14"/>
      <c r="J13" s="15" t="s">
        <v>143</v>
      </c>
      <c r="K13" s="14"/>
      <c r="L13" s="14"/>
      <c r="M13" s="18" t="s">
        <v>172</v>
      </c>
      <c r="N13" s="14"/>
      <c r="O13" s="9"/>
      <c r="P13" s="12"/>
      <c r="Q13" s="9"/>
      <c r="R13" s="9"/>
      <c r="S13" s="12"/>
      <c r="T13" s="9"/>
    </row>
    <row r="14" spans="1:20" x14ac:dyDescent="0.2">
      <c r="A14" s="14" t="s">
        <v>72</v>
      </c>
      <c r="B14" s="14"/>
      <c r="C14" s="14"/>
      <c r="D14" s="15" t="s">
        <v>84</v>
      </c>
      <c r="E14" s="14"/>
      <c r="F14" s="14"/>
      <c r="G14" s="15" t="s">
        <v>170</v>
      </c>
      <c r="H14" s="14"/>
      <c r="I14" s="14"/>
      <c r="J14" s="15" t="s">
        <v>261</v>
      </c>
      <c r="K14" s="14"/>
      <c r="L14" s="14"/>
      <c r="M14" s="15" t="s">
        <v>175</v>
      </c>
      <c r="N14" s="14"/>
      <c r="O14" s="9"/>
      <c r="P14" s="12"/>
      <c r="Q14" s="9"/>
      <c r="R14" s="9"/>
      <c r="S14" s="12"/>
      <c r="T14" s="9"/>
    </row>
    <row r="15" spans="1:20" x14ac:dyDescent="0.2">
      <c r="A15" s="14" t="s">
        <v>99</v>
      </c>
      <c r="B15" s="14"/>
      <c r="C15" s="14"/>
      <c r="D15" s="15" t="s">
        <v>262</v>
      </c>
      <c r="E15" s="14"/>
      <c r="F15" s="14"/>
      <c r="G15" s="18" t="s">
        <v>172</v>
      </c>
      <c r="H15" s="14"/>
      <c r="I15" s="14"/>
      <c r="J15" s="15" t="s">
        <v>170</v>
      </c>
      <c r="K15" s="14"/>
      <c r="L15" s="14"/>
      <c r="M15" s="15" t="s">
        <v>295</v>
      </c>
      <c r="N15" s="14"/>
      <c r="O15" s="9"/>
      <c r="P15" s="12"/>
      <c r="Q15" s="9"/>
      <c r="R15" s="9"/>
      <c r="S15" s="12"/>
      <c r="T15" s="9"/>
    </row>
    <row r="16" spans="1:20" x14ac:dyDescent="0.2">
      <c r="A16" s="14"/>
      <c r="B16" s="14"/>
      <c r="C16" s="14"/>
      <c r="D16" s="15" t="s">
        <v>185</v>
      </c>
      <c r="E16" s="14"/>
      <c r="F16" s="14"/>
      <c r="G16" s="18" t="s">
        <v>295</v>
      </c>
      <c r="H16" s="14"/>
      <c r="I16" s="14"/>
      <c r="J16" s="18" t="s">
        <v>172</v>
      </c>
      <c r="K16" s="14"/>
      <c r="L16" s="14"/>
      <c r="M16" s="15" t="s">
        <v>177</v>
      </c>
      <c r="N16" s="14"/>
      <c r="O16" s="9"/>
      <c r="P16" s="12"/>
      <c r="Q16" s="9"/>
      <c r="R16" s="9"/>
      <c r="S16" s="12"/>
      <c r="T16" s="9"/>
    </row>
    <row r="17" spans="1:20" x14ac:dyDescent="0.2">
      <c r="A17" s="14"/>
      <c r="B17" s="14"/>
      <c r="C17" s="14"/>
      <c r="D17" s="16" t="s">
        <v>82</v>
      </c>
      <c r="E17" s="14"/>
      <c r="F17" s="14"/>
      <c r="G17" s="15" t="s">
        <v>177</v>
      </c>
      <c r="H17" s="14"/>
      <c r="I17" s="14"/>
      <c r="J17" s="15" t="s">
        <v>175</v>
      </c>
      <c r="K17" s="14"/>
      <c r="L17" s="14"/>
      <c r="M17" s="15" t="s">
        <v>178</v>
      </c>
      <c r="N17" s="14"/>
      <c r="O17" s="9"/>
      <c r="P17" s="12"/>
      <c r="Q17" s="9"/>
      <c r="R17" s="9"/>
      <c r="S17" s="12"/>
      <c r="T17" s="9"/>
    </row>
    <row r="18" spans="1:20" x14ac:dyDescent="0.2">
      <c r="A18" s="14"/>
      <c r="B18" s="14"/>
      <c r="C18" s="14"/>
      <c r="D18" s="16" t="s">
        <v>88</v>
      </c>
      <c r="E18" s="14"/>
      <c r="F18" s="14"/>
      <c r="G18" s="15" t="s">
        <v>178</v>
      </c>
      <c r="H18" s="14"/>
      <c r="I18" s="14"/>
      <c r="J18" s="15" t="s">
        <v>295</v>
      </c>
      <c r="K18" s="14"/>
      <c r="L18" s="14"/>
      <c r="M18" s="15" t="s">
        <v>84</v>
      </c>
      <c r="N18" s="14"/>
      <c r="O18" s="9"/>
      <c r="P18" s="12"/>
      <c r="Q18" s="9"/>
      <c r="R18" s="9"/>
      <c r="S18" s="12"/>
      <c r="T18" s="9"/>
    </row>
    <row r="19" spans="1:20" x14ac:dyDescent="0.2">
      <c r="A19" s="14"/>
      <c r="B19" s="14"/>
      <c r="C19" s="14"/>
      <c r="D19" s="16" t="s">
        <v>200</v>
      </c>
      <c r="E19" s="14"/>
      <c r="F19" s="14"/>
      <c r="G19" s="15" t="s">
        <v>84</v>
      </c>
      <c r="H19" s="14"/>
      <c r="I19" s="14"/>
      <c r="J19" s="15" t="s">
        <v>177</v>
      </c>
      <c r="K19" s="14"/>
      <c r="L19" s="14"/>
      <c r="M19" s="15" t="s">
        <v>179</v>
      </c>
      <c r="N19" s="14"/>
      <c r="O19" s="9"/>
      <c r="P19" s="12"/>
      <c r="Q19" s="9"/>
      <c r="R19" s="9"/>
      <c r="S19" s="12"/>
      <c r="T19" s="9"/>
    </row>
    <row r="20" spans="1:20" x14ac:dyDescent="0.2">
      <c r="A20" s="14"/>
      <c r="B20" s="14"/>
      <c r="C20" s="14"/>
      <c r="D20" s="14" t="s">
        <v>205</v>
      </c>
      <c r="E20" s="14"/>
      <c r="F20" s="14"/>
      <c r="G20" s="15" t="s">
        <v>179</v>
      </c>
      <c r="H20" s="14"/>
      <c r="I20" s="14"/>
      <c r="J20" s="15" t="s">
        <v>178</v>
      </c>
      <c r="K20" s="14"/>
      <c r="L20" s="14"/>
      <c r="M20" s="15" t="s">
        <v>180</v>
      </c>
      <c r="N20" s="14"/>
      <c r="O20" s="9"/>
      <c r="P20" s="12"/>
      <c r="Q20" s="9"/>
      <c r="R20" s="9"/>
      <c r="S20" s="12"/>
      <c r="T20" s="9"/>
    </row>
    <row r="21" spans="1:20" x14ac:dyDescent="0.2">
      <c r="A21" s="14"/>
      <c r="B21" s="14"/>
      <c r="C21" s="14"/>
      <c r="D21" s="14" t="s">
        <v>264</v>
      </c>
      <c r="E21" s="14"/>
      <c r="F21" s="14"/>
      <c r="G21" s="15" t="s">
        <v>262</v>
      </c>
      <c r="H21" s="14"/>
      <c r="I21" s="14"/>
      <c r="J21" s="15" t="s">
        <v>84</v>
      </c>
      <c r="K21" s="14"/>
      <c r="L21" s="14"/>
      <c r="M21" s="15" t="s">
        <v>33</v>
      </c>
      <c r="N21" s="14"/>
      <c r="O21" s="9"/>
      <c r="P21" s="12"/>
      <c r="Q21" s="9"/>
      <c r="R21" s="9"/>
      <c r="S21" s="12"/>
      <c r="T21" s="9"/>
    </row>
    <row r="22" spans="1:20" x14ac:dyDescent="0.2">
      <c r="A22" s="14"/>
      <c r="B22" s="14"/>
      <c r="C22" s="14"/>
      <c r="D22" s="14" t="s">
        <v>212</v>
      </c>
      <c r="E22" s="14"/>
      <c r="F22" s="14"/>
      <c r="G22" s="15" t="s">
        <v>102</v>
      </c>
      <c r="H22" s="14"/>
      <c r="I22" s="14"/>
      <c r="J22" s="15" t="s">
        <v>179</v>
      </c>
      <c r="K22" s="14"/>
      <c r="L22" s="14"/>
      <c r="M22" s="15" t="s">
        <v>183</v>
      </c>
      <c r="N22" s="14"/>
      <c r="O22" s="9"/>
      <c r="P22" s="12"/>
      <c r="Q22" s="9"/>
      <c r="R22" s="9"/>
      <c r="S22" s="12"/>
      <c r="T22" s="9"/>
    </row>
    <row r="23" spans="1:20" x14ac:dyDescent="0.2">
      <c r="A23" s="14"/>
      <c r="B23" s="14"/>
      <c r="C23" s="14"/>
      <c r="D23" s="14" t="s">
        <v>217</v>
      </c>
      <c r="E23" s="14"/>
      <c r="F23" s="14"/>
      <c r="G23" s="15" t="s">
        <v>185</v>
      </c>
      <c r="H23" s="14"/>
      <c r="I23" s="14"/>
      <c r="J23" s="15" t="s">
        <v>180</v>
      </c>
      <c r="K23" s="14"/>
      <c r="L23" s="14"/>
      <c r="M23" s="15" t="s">
        <v>102</v>
      </c>
      <c r="N23" s="14"/>
      <c r="O23" s="9"/>
      <c r="P23" s="12"/>
      <c r="Q23" s="9"/>
      <c r="R23" s="9"/>
      <c r="S23" s="12"/>
      <c r="T23" s="9"/>
    </row>
    <row r="24" spans="1:20" x14ac:dyDescent="0.2">
      <c r="A24" s="14"/>
      <c r="B24" s="14"/>
      <c r="C24" s="14"/>
      <c r="D24" s="14" t="s">
        <v>220</v>
      </c>
      <c r="E24" s="14"/>
      <c r="F24" s="14"/>
      <c r="G24" s="15" t="s">
        <v>349</v>
      </c>
      <c r="H24" s="14"/>
      <c r="I24" s="14"/>
      <c r="J24" s="15" t="s">
        <v>183</v>
      </c>
      <c r="K24" s="14"/>
      <c r="L24" s="14"/>
      <c r="M24" s="15" t="s">
        <v>185</v>
      </c>
      <c r="N24" s="14"/>
      <c r="O24" s="9"/>
      <c r="P24" s="12"/>
      <c r="Q24" s="9"/>
      <c r="R24" s="9"/>
      <c r="S24" s="12"/>
      <c r="T24" s="9"/>
    </row>
    <row r="25" spans="1:20" x14ac:dyDescent="0.2">
      <c r="A25" s="14"/>
      <c r="B25" s="14"/>
      <c r="C25" s="14"/>
      <c r="D25" s="14" t="s">
        <v>225</v>
      </c>
      <c r="E25" s="14"/>
      <c r="F25" s="14"/>
      <c r="G25" s="15" t="s">
        <v>188</v>
      </c>
      <c r="H25" s="14"/>
      <c r="I25" s="14"/>
      <c r="J25" s="15" t="s">
        <v>262</v>
      </c>
      <c r="K25" s="14"/>
      <c r="L25" s="14"/>
      <c r="M25" s="15" t="s">
        <v>86</v>
      </c>
      <c r="N25" s="14"/>
      <c r="O25" s="9"/>
      <c r="P25" s="12"/>
      <c r="Q25" s="9"/>
      <c r="R25" s="9"/>
      <c r="S25" s="12"/>
      <c r="T25" s="9"/>
    </row>
    <row r="26" spans="1:20" x14ac:dyDescent="0.2">
      <c r="A26" s="14"/>
      <c r="B26" s="14"/>
      <c r="C26" s="14"/>
      <c r="D26" s="14"/>
      <c r="E26" s="14"/>
      <c r="F26" s="14"/>
      <c r="G26" s="15" t="s">
        <v>263</v>
      </c>
      <c r="H26" s="14"/>
      <c r="I26" s="14"/>
      <c r="J26" s="15" t="s">
        <v>102</v>
      </c>
      <c r="K26" s="14"/>
      <c r="L26" s="14"/>
      <c r="M26" s="15" t="s">
        <v>349</v>
      </c>
      <c r="N26" s="14"/>
      <c r="O26" s="9"/>
      <c r="P26" s="12"/>
      <c r="Q26" s="9"/>
      <c r="R26" s="9"/>
      <c r="S26" s="12"/>
      <c r="T26" s="9"/>
    </row>
    <row r="27" spans="1:20" x14ac:dyDescent="0.2">
      <c r="A27" s="14"/>
      <c r="B27" s="14"/>
      <c r="C27" s="14"/>
      <c r="D27" s="36" t="s">
        <v>347</v>
      </c>
      <c r="E27" s="14"/>
      <c r="F27" s="14"/>
      <c r="G27" s="15" t="s">
        <v>191</v>
      </c>
      <c r="H27" s="14"/>
      <c r="I27" s="14"/>
      <c r="J27" s="15" t="s">
        <v>185</v>
      </c>
      <c r="K27" s="14"/>
      <c r="L27" s="14"/>
      <c r="M27" s="15" t="s">
        <v>188</v>
      </c>
      <c r="N27" s="14"/>
      <c r="O27" s="9"/>
      <c r="P27" s="12"/>
      <c r="Q27" s="9"/>
      <c r="R27" s="9"/>
      <c r="S27" s="12"/>
      <c r="T27" s="9"/>
    </row>
    <row r="28" spans="1:20" x14ac:dyDescent="0.2">
      <c r="A28" s="14"/>
      <c r="B28" s="14"/>
      <c r="C28" s="14"/>
      <c r="D28" s="15" t="s">
        <v>123</v>
      </c>
      <c r="E28" s="14"/>
      <c r="F28" s="14"/>
      <c r="G28" s="16" t="s">
        <v>82</v>
      </c>
      <c r="H28" s="14"/>
      <c r="I28" s="14"/>
      <c r="J28" s="15" t="s">
        <v>349</v>
      </c>
      <c r="K28" s="14"/>
      <c r="L28" s="14"/>
      <c r="M28" s="15" t="s">
        <v>263</v>
      </c>
      <c r="N28" s="14"/>
      <c r="O28" s="9"/>
      <c r="P28" s="12"/>
      <c r="Q28" s="9"/>
      <c r="R28" s="9"/>
      <c r="S28" s="12"/>
      <c r="T28" s="9"/>
    </row>
    <row r="29" spans="1:20" x14ac:dyDescent="0.2">
      <c r="A29" s="14"/>
      <c r="B29" s="14"/>
      <c r="C29" s="14"/>
      <c r="D29" s="15" t="s">
        <v>8</v>
      </c>
      <c r="E29" s="14"/>
      <c r="F29" s="14"/>
      <c r="G29" s="16" t="s">
        <v>88</v>
      </c>
      <c r="H29" s="14"/>
      <c r="I29" s="14"/>
      <c r="J29" s="15" t="s">
        <v>86</v>
      </c>
      <c r="K29" s="14"/>
      <c r="L29" s="14"/>
      <c r="M29" s="15" t="s">
        <v>191</v>
      </c>
      <c r="N29" s="14"/>
      <c r="O29" s="9"/>
      <c r="P29" s="12"/>
      <c r="Q29" s="9"/>
      <c r="R29" s="9"/>
      <c r="S29" s="12"/>
      <c r="T29" s="9"/>
    </row>
    <row r="30" spans="1:20" x14ac:dyDescent="0.2">
      <c r="A30" s="14"/>
      <c r="B30" s="14"/>
      <c r="C30" s="14"/>
      <c r="D30" s="15" t="s">
        <v>133</v>
      </c>
      <c r="E30" s="14"/>
      <c r="F30" s="14"/>
      <c r="G30" s="16" t="s">
        <v>200</v>
      </c>
      <c r="H30" s="14"/>
      <c r="I30" s="14"/>
      <c r="J30" s="15" t="s">
        <v>188</v>
      </c>
      <c r="K30" s="14"/>
      <c r="L30" s="14"/>
      <c r="M30" s="15" t="s">
        <v>42</v>
      </c>
      <c r="N30" s="14"/>
      <c r="O30" s="9"/>
      <c r="P30" s="12"/>
      <c r="Q30" s="9"/>
      <c r="R30" s="9"/>
      <c r="S30" s="12"/>
      <c r="T30" s="9"/>
    </row>
    <row r="31" spans="1:20" x14ac:dyDescent="0.2">
      <c r="A31" s="14"/>
      <c r="B31" s="14"/>
      <c r="C31" s="14"/>
      <c r="D31" s="15" t="s">
        <v>93</v>
      </c>
      <c r="E31" s="14"/>
      <c r="F31" s="14"/>
      <c r="G31" s="14" t="s">
        <v>90</v>
      </c>
      <c r="H31" s="14"/>
      <c r="I31" s="14"/>
      <c r="J31" s="15" t="s">
        <v>263</v>
      </c>
      <c r="K31" s="14"/>
      <c r="L31" s="14"/>
      <c r="M31" s="18" t="s">
        <v>44</v>
      </c>
      <c r="N31" s="14"/>
      <c r="O31" s="9"/>
      <c r="P31" s="12"/>
      <c r="Q31" s="9"/>
      <c r="R31" s="9"/>
      <c r="S31" s="12"/>
      <c r="T31" s="9"/>
    </row>
    <row r="32" spans="1:20" x14ac:dyDescent="0.2">
      <c r="A32" s="14"/>
      <c r="B32" s="14"/>
      <c r="C32" s="14"/>
      <c r="D32" s="15" t="s">
        <v>171</v>
      </c>
      <c r="E32" s="14"/>
      <c r="F32" s="14"/>
      <c r="G32" s="14" t="s">
        <v>205</v>
      </c>
      <c r="H32" s="14"/>
      <c r="I32" s="14"/>
      <c r="J32" s="15" t="s">
        <v>191</v>
      </c>
      <c r="K32" s="14"/>
      <c r="L32" s="14"/>
      <c r="M32" s="16" t="s">
        <v>200</v>
      </c>
      <c r="N32" s="14"/>
      <c r="O32" s="9"/>
      <c r="P32" s="12"/>
      <c r="Q32" s="9"/>
      <c r="R32" s="9"/>
      <c r="S32" s="12"/>
      <c r="T32" s="9"/>
    </row>
    <row r="33" spans="1:20" x14ac:dyDescent="0.2">
      <c r="A33" s="14"/>
      <c r="B33" s="14"/>
      <c r="C33" s="14"/>
      <c r="D33" s="15" t="s">
        <v>184</v>
      </c>
      <c r="E33" s="14"/>
      <c r="F33" s="14"/>
      <c r="G33" s="14" t="s">
        <v>264</v>
      </c>
      <c r="H33" s="14"/>
      <c r="I33" s="14"/>
      <c r="J33" s="16" t="s">
        <v>82</v>
      </c>
      <c r="K33" s="14"/>
      <c r="L33" s="14"/>
      <c r="M33" s="14" t="s">
        <v>90</v>
      </c>
      <c r="N33" s="14"/>
      <c r="O33" s="9"/>
      <c r="P33" s="12"/>
      <c r="Q33" s="9"/>
      <c r="R33" s="9"/>
      <c r="S33" s="12"/>
      <c r="T33" s="9"/>
    </row>
    <row r="34" spans="1:20" x14ac:dyDescent="0.2">
      <c r="A34" s="14"/>
      <c r="B34" s="14"/>
      <c r="C34" s="14"/>
      <c r="D34" s="14" t="s">
        <v>189</v>
      </c>
      <c r="E34" s="14"/>
      <c r="F34" s="14"/>
      <c r="G34" s="14" t="s">
        <v>212</v>
      </c>
      <c r="H34" s="14"/>
      <c r="I34" s="14"/>
      <c r="J34" s="16" t="s">
        <v>200</v>
      </c>
      <c r="K34" s="14"/>
      <c r="L34" s="14"/>
      <c r="M34" s="14" t="s">
        <v>205</v>
      </c>
      <c r="N34" s="14"/>
      <c r="O34" s="9"/>
      <c r="P34" s="12"/>
      <c r="Q34" s="9"/>
      <c r="R34" s="9"/>
      <c r="S34" s="12"/>
      <c r="T34" s="9"/>
    </row>
    <row r="35" spans="1:20" x14ac:dyDescent="0.2">
      <c r="A35" s="14"/>
      <c r="B35" s="14"/>
      <c r="C35" s="14"/>
      <c r="D35" s="14" t="s">
        <v>41</v>
      </c>
      <c r="E35" s="14"/>
      <c r="F35" s="14"/>
      <c r="G35" s="14" t="s">
        <v>215</v>
      </c>
      <c r="H35" s="14"/>
      <c r="I35" s="14"/>
      <c r="J35" s="14" t="s">
        <v>90</v>
      </c>
      <c r="K35" s="14"/>
      <c r="L35" s="14"/>
      <c r="M35" s="14" t="s">
        <v>264</v>
      </c>
      <c r="N35" s="14"/>
      <c r="O35" s="9"/>
      <c r="P35" s="12"/>
      <c r="Q35" s="9"/>
      <c r="R35" s="9"/>
      <c r="S35" s="12"/>
      <c r="T35" s="9"/>
    </row>
    <row r="36" spans="1:20" x14ac:dyDescent="0.2">
      <c r="A36" s="14"/>
      <c r="B36" s="14"/>
      <c r="C36" s="14"/>
      <c r="D36" s="15" t="s">
        <v>194</v>
      </c>
      <c r="E36" s="14"/>
      <c r="F36" s="14"/>
      <c r="G36" s="14" t="s">
        <v>265</v>
      </c>
      <c r="H36" s="14"/>
      <c r="I36" s="14"/>
      <c r="J36" s="14" t="s">
        <v>205</v>
      </c>
      <c r="K36" s="14"/>
      <c r="L36" s="14"/>
      <c r="M36" s="15" t="s">
        <v>208</v>
      </c>
      <c r="N36" s="14"/>
      <c r="O36" s="9"/>
      <c r="P36" s="12"/>
      <c r="Q36" s="9"/>
      <c r="R36" s="9"/>
      <c r="S36" s="12"/>
      <c r="T36" s="9"/>
    </row>
    <row r="37" spans="1:20" x14ac:dyDescent="0.2">
      <c r="A37" s="14"/>
      <c r="B37" s="14"/>
      <c r="C37" s="14"/>
      <c r="D37" s="16" t="s">
        <v>202</v>
      </c>
      <c r="E37" s="14"/>
      <c r="F37" s="14"/>
      <c r="G37" s="14" t="s">
        <v>217</v>
      </c>
      <c r="H37" s="14"/>
      <c r="I37" s="14"/>
      <c r="J37" s="14" t="s">
        <v>264</v>
      </c>
      <c r="K37" s="14"/>
      <c r="L37" s="14"/>
      <c r="M37" s="14" t="s">
        <v>212</v>
      </c>
      <c r="N37" s="14"/>
      <c r="O37" s="9"/>
      <c r="P37" s="12"/>
      <c r="Q37" s="9"/>
      <c r="R37" s="9"/>
      <c r="S37" s="12"/>
      <c r="T37" s="9"/>
    </row>
    <row r="38" spans="1:20" x14ac:dyDescent="0.2">
      <c r="A38" s="14"/>
      <c r="B38" s="14"/>
      <c r="C38" s="14"/>
      <c r="D38" s="14" t="s">
        <v>53</v>
      </c>
      <c r="E38" s="14"/>
      <c r="F38" s="14"/>
      <c r="G38" s="14" t="s">
        <v>220</v>
      </c>
      <c r="H38" s="14"/>
      <c r="I38" s="14"/>
      <c r="J38" s="15" t="s">
        <v>208</v>
      </c>
      <c r="K38" s="14"/>
      <c r="L38" s="14"/>
      <c r="M38" s="14" t="s">
        <v>215</v>
      </c>
      <c r="N38" s="14"/>
      <c r="O38" s="9"/>
      <c r="P38" s="12"/>
      <c r="Q38" s="9"/>
      <c r="R38" s="9"/>
      <c r="S38" s="12"/>
      <c r="T38" s="9"/>
    </row>
    <row r="39" spans="1:20" x14ac:dyDescent="0.2">
      <c r="A39" s="14"/>
      <c r="B39" s="14"/>
      <c r="C39" s="14"/>
      <c r="D39" s="14" t="s">
        <v>226</v>
      </c>
      <c r="E39" s="14"/>
      <c r="F39" s="14"/>
      <c r="G39" s="14" t="s">
        <v>225</v>
      </c>
      <c r="H39" s="14"/>
      <c r="I39" s="14"/>
      <c r="J39" s="14" t="s">
        <v>212</v>
      </c>
      <c r="K39" s="14"/>
      <c r="L39" s="14"/>
      <c r="M39" s="14" t="s">
        <v>217</v>
      </c>
      <c r="N39" s="14"/>
      <c r="O39" s="9"/>
      <c r="P39" s="12"/>
      <c r="Q39" s="9"/>
      <c r="R39" s="9"/>
      <c r="S39" s="12"/>
      <c r="T39" s="9"/>
    </row>
    <row r="40" spans="1:20" x14ac:dyDescent="0.2">
      <c r="A40" s="14"/>
      <c r="B40" s="14"/>
      <c r="C40" s="14"/>
      <c r="D40" s="14" t="s">
        <v>78</v>
      </c>
      <c r="E40" s="14"/>
      <c r="F40" s="14"/>
      <c r="G40" s="14"/>
      <c r="H40" s="14"/>
      <c r="I40" s="14"/>
      <c r="J40" s="14" t="s">
        <v>215</v>
      </c>
      <c r="K40" s="14"/>
      <c r="L40" s="14"/>
      <c r="M40" s="14" t="s">
        <v>220</v>
      </c>
      <c r="N40" s="14"/>
      <c r="O40" s="9"/>
      <c r="P40" s="12"/>
      <c r="Q40" s="9"/>
      <c r="R40" s="9"/>
      <c r="S40" s="12"/>
      <c r="T40" s="9"/>
    </row>
    <row r="41" spans="1:20" x14ac:dyDescent="0.2">
      <c r="A41" s="14"/>
      <c r="B41" s="14"/>
      <c r="C41" s="14"/>
      <c r="D41" s="14"/>
      <c r="E41" s="14"/>
      <c r="F41" s="14"/>
      <c r="G41" s="36" t="s">
        <v>347</v>
      </c>
      <c r="H41" s="14"/>
      <c r="I41" s="14"/>
      <c r="J41" s="14" t="s">
        <v>217</v>
      </c>
      <c r="K41" s="14"/>
      <c r="L41" s="14"/>
      <c r="M41" s="14" t="s">
        <v>221</v>
      </c>
      <c r="N41" s="14"/>
      <c r="O41" s="9"/>
      <c r="P41" s="12"/>
      <c r="Q41" s="9"/>
      <c r="R41" s="9"/>
      <c r="S41" s="12"/>
      <c r="T41" s="9"/>
    </row>
    <row r="42" spans="1:20" x14ac:dyDescent="0.2">
      <c r="A42" s="14"/>
      <c r="B42" s="14"/>
      <c r="C42" s="14"/>
      <c r="D42" s="36" t="s">
        <v>346</v>
      </c>
      <c r="E42" s="14"/>
      <c r="F42" s="14"/>
      <c r="G42" s="14" t="s">
        <v>123</v>
      </c>
      <c r="H42" s="14"/>
      <c r="I42" s="14"/>
      <c r="J42" s="14" t="s">
        <v>220</v>
      </c>
      <c r="K42" s="14"/>
      <c r="L42" s="14"/>
      <c r="M42" s="14" t="s">
        <v>225</v>
      </c>
      <c r="N42" s="14"/>
      <c r="O42" s="9"/>
      <c r="P42" s="12"/>
      <c r="Q42" s="9"/>
      <c r="R42" s="9"/>
      <c r="S42" s="12"/>
      <c r="T42" s="9"/>
    </row>
    <row r="43" spans="1:20" x14ac:dyDescent="0.2">
      <c r="A43" s="14"/>
      <c r="B43" s="14"/>
      <c r="C43" s="14"/>
      <c r="D43" s="15" t="s">
        <v>132</v>
      </c>
      <c r="E43" s="14"/>
      <c r="F43" s="14"/>
      <c r="G43" s="15" t="s">
        <v>95</v>
      </c>
      <c r="H43" s="14"/>
      <c r="I43" s="14"/>
      <c r="J43" s="14" t="s">
        <v>225</v>
      </c>
      <c r="K43" s="14"/>
      <c r="L43" s="14"/>
      <c r="M43" s="14"/>
      <c r="N43" s="14"/>
      <c r="O43" s="9"/>
      <c r="P43" s="12"/>
      <c r="Q43" s="9"/>
      <c r="R43" s="9"/>
      <c r="S43" s="12"/>
      <c r="T43" s="9"/>
    </row>
    <row r="44" spans="1:20" x14ac:dyDescent="0.2">
      <c r="A44" s="14"/>
      <c r="B44" s="14"/>
      <c r="C44" s="14"/>
      <c r="D44" s="18" t="s">
        <v>166</v>
      </c>
      <c r="E44" s="14"/>
      <c r="F44" s="14"/>
      <c r="G44" s="15" t="s">
        <v>8</v>
      </c>
      <c r="H44" s="14"/>
      <c r="I44" s="14"/>
      <c r="J44" s="14"/>
      <c r="K44" s="14"/>
      <c r="L44" s="14"/>
      <c r="M44" s="36" t="s">
        <v>347</v>
      </c>
      <c r="N44" s="14"/>
      <c r="O44" s="9"/>
      <c r="P44" s="12"/>
      <c r="Q44" s="9"/>
      <c r="R44" s="9"/>
      <c r="S44" s="12"/>
      <c r="T44" s="9"/>
    </row>
    <row r="45" spans="1:20" x14ac:dyDescent="0.2">
      <c r="A45" s="14"/>
      <c r="B45" s="14"/>
      <c r="C45" s="14"/>
      <c r="D45" s="15" t="s">
        <v>23</v>
      </c>
      <c r="E45" s="14"/>
      <c r="F45" s="14"/>
      <c r="G45" s="15" t="s">
        <v>124</v>
      </c>
      <c r="H45" s="14"/>
      <c r="I45" s="14"/>
      <c r="J45" s="36" t="s">
        <v>347</v>
      </c>
      <c r="K45" s="14"/>
      <c r="L45" s="14"/>
      <c r="M45" s="14" t="s">
        <v>123</v>
      </c>
      <c r="N45" s="14"/>
      <c r="O45" s="9"/>
      <c r="P45" s="13"/>
      <c r="Q45" s="9"/>
      <c r="R45" s="9"/>
      <c r="S45" s="12"/>
      <c r="T45" s="9"/>
    </row>
    <row r="46" spans="1:20" x14ac:dyDescent="0.2">
      <c r="A46" s="14"/>
      <c r="B46" s="14"/>
      <c r="C46" s="14"/>
      <c r="D46" s="14" t="s">
        <v>167</v>
      </c>
      <c r="E46" s="14"/>
      <c r="F46" s="14"/>
      <c r="G46" s="15" t="s">
        <v>133</v>
      </c>
      <c r="H46" s="14"/>
      <c r="I46" s="14"/>
      <c r="J46" s="14" t="s">
        <v>123</v>
      </c>
      <c r="K46" s="14"/>
      <c r="L46" s="14"/>
      <c r="M46" s="15" t="s">
        <v>95</v>
      </c>
      <c r="N46" s="14"/>
      <c r="O46" s="9"/>
      <c r="P46" s="12"/>
      <c r="Q46" s="9"/>
      <c r="R46" s="9"/>
      <c r="S46" s="13"/>
      <c r="T46" s="9"/>
    </row>
    <row r="47" spans="1:20" x14ac:dyDescent="0.2">
      <c r="A47" s="14"/>
      <c r="B47" s="14"/>
      <c r="C47" s="14"/>
      <c r="D47" s="14" t="s">
        <v>168</v>
      </c>
      <c r="E47" s="14"/>
      <c r="F47" s="14"/>
      <c r="G47" s="15" t="s">
        <v>142</v>
      </c>
      <c r="H47" s="14"/>
      <c r="I47" s="14"/>
      <c r="J47" s="15" t="s">
        <v>95</v>
      </c>
      <c r="K47" s="14"/>
      <c r="L47" s="14"/>
      <c r="M47" s="15" t="s">
        <v>8</v>
      </c>
      <c r="N47" s="14"/>
      <c r="O47" s="9"/>
      <c r="P47" s="12"/>
      <c r="Q47" s="9"/>
      <c r="R47" s="9"/>
      <c r="S47" s="12"/>
      <c r="T47" s="9"/>
    </row>
    <row r="48" spans="1:20" x14ac:dyDescent="0.2">
      <c r="A48" s="14"/>
      <c r="B48" s="14"/>
      <c r="C48" s="14"/>
      <c r="D48" s="14" t="s">
        <v>173</v>
      </c>
      <c r="E48" s="14"/>
      <c r="F48" s="14"/>
      <c r="G48" s="15" t="s">
        <v>93</v>
      </c>
      <c r="H48" s="14"/>
      <c r="I48" s="14"/>
      <c r="J48" s="15" t="s">
        <v>8</v>
      </c>
      <c r="K48" s="14"/>
      <c r="L48" s="14"/>
      <c r="M48" s="15" t="s">
        <v>124</v>
      </c>
      <c r="N48" s="14"/>
      <c r="O48" s="9"/>
      <c r="P48" s="13"/>
      <c r="Q48" s="9"/>
      <c r="R48" s="9"/>
      <c r="S48" s="12"/>
      <c r="T48" s="9"/>
    </row>
    <row r="49" spans="1:20" x14ac:dyDescent="0.2">
      <c r="A49" s="14"/>
      <c r="B49" s="14"/>
      <c r="C49" s="14"/>
      <c r="D49" s="18" t="s">
        <v>30</v>
      </c>
      <c r="E49" s="14"/>
      <c r="F49" s="14"/>
      <c r="G49" s="15" t="s">
        <v>171</v>
      </c>
      <c r="H49" s="14"/>
      <c r="I49" s="14"/>
      <c r="J49" s="15" t="s">
        <v>124</v>
      </c>
      <c r="K49" s="14"/>
      <c r="L49" s="14"/>
      <c r="M49" s="15" t="s">
        <v>12</v>
      </c>
      <c r="N49" s="14"/>
      <c r="O49" s="9"/>
      <c r="P49" s="13"/>
      <c r="Q49" s="9"/>
      <c r="R49" s="9"/>
      <c r="S49" s="13"/>
      <c r="T49" s="9"/>
    </row>
    <row r="50" spans="1:20" x14ac:dyDescent="0.2">
      <c r="A50" s="14"/>
      <c r="B50" s="14"/>
      <c r="C50" s="14"/>
      <c r="D50" s="14" t="s">
        <v>186</v>
      </c>
      <c r="E50" s="14"/>
      <c r="F50" s="14"/>
      <c r="G50" s="15" t="s">
        <v>184</v>
      </c>
      <c r="H50" s="14"/>
      <c r="I50" s="14"/>
      <c r="J50" s="15" t="s">
        <v>133</v>
      </c>
      <c r="K50" s="14"/>
      <c r="L50" s="14"/>
      <c r="M50" s="15" t="s">
        <v>133</v>
      </c>
      <c r="N50" s="14"/>
      <c r="O50" s="9"/>
      <c r="P50" s="12"/>
      <c r="Q50" s="9"/>
      <c r="R50" s="9"/>
      <c r="S50" s="13"/>
      <c r="T50" s="9"/>
    </row>
    <row r="51" spans="1:20" x14ac:dyDescent="0.2">
      <c r="A51" s="14"/>
      <c r="B51" s="14"/>
      <c r="C51" s="14"/>
      <c r="D51" s="14" t="s">
        <v>195</v>
      </c>
      <c r="E51" s="14"/>
      <c r="F51" s="14"/>
      <c r="G51" s="14" t="s">
        <v>189</v>
      </c>
      <c r="H51" s="14"/>
      <c r="I51" s="14"/>
      <c r="J51" s="15" t="s">
        <v>142</v>
      </c>
      <c r="K51" s="14"/>
      <c r="L51" s="14"/>
      <c r="M51" s="15" t="s">
        <v>142</v>
      </c>
      <c r="N51" s="14"/>
      <c r="O51" s="9"/>
      <c r="P51" s="12"/>
      <c r="Q51" s="9"/>
      <c r="R51" s="9"/>
      <c r="S51" s="12"/>
      <c r="T51" s="9"/>
    </row>
    <row r="52" spans="1:20" x14ac:dyDescent="0.2">
      <c r="A52" s="14"/>
      <c r="B52" s="14"/>
      <c r="C52" s="14"/>
      <c r="D52" s="17" t="s">
        <v>196</v>
      </c>
      <c r="E52" s="14"/>
      <c r="F52" s="14"/>
      <c r="G52" s="14" t="s">
        <v>41</v>
      </c>
      <c r="H52" s="14"/>
      <c r="I52" s="14"/>
      <c r="J52" s="15" t="s">
        <v>93</v>
      </c>
      <c r="K52" s="14"/>
      <c r="L52" s="14"/>
      <c r="M52" s="15" t="s">
        <v>93</v>
      </c>
      <c r="N52" s="14"/>
      <c r="O52" s="9"/>
      <c r="P52" s="12"/>
      <c r="Q52" s="9"/>
      <c r="R52" s="9"/>
      <c r="S52" s="12"/>
      <c r="T52" s="9"/>
    </row>
    <row r="53" spans="1:20" x14ac:dyDescent="0.2">
      <c r="A53" s="14"/>
      <c r="B53" s="14"/>
      <c r="C53" s="14"/>
      <c r="D53" s="17" t="s">
        <v>197</v>
      </c>
      <c r="E53" s="14"/>
      <c r="F53" s="14"/>
      <c r="G53" s="15" t="s">
        <v>194</v>
      </c>
      <c r="H53" s="14"/>
      <c r="I53" s="14"/>
      <c r="J53" s="15" t="s">
        <v>171</v>
      </c>
      <c r="K53" s="14"/>
      <c r="L53" s="14"/>
      <c r="M53" s="15" t="s">
        <v>171</v>
      </c>
      <c r="N53" s="14"/>
      <c r="O53" s="9"/>
      <c r="P53" s="12"/>
      <c r="Q53" s="9"/>
      <c r="R53" s="9"/>
      <c r="S53" s="12"/>
      <c r="T53" s="9"/>
    </row>
    <row r="54" spans="1:20" x14ac:dyDescent="0.2">
      <c r="A54" s="14"/>
      <c r="B54" s="14"/>
      <c r="C54" s="14"/>
      <c r="D54" s="14" t="s">
        <v>72</v>
      </c>
      <c r="E54" s="14"/>
      <c r="F54" s="14"/>
      <c r="G54" s="15" t="s">
        <v>199</v>
      </c>
      <c r="H54" s="14"/>
      <c r="I54" s="14"/>
      <c r="J54" s="15" t="s">
        <v>184</v>
      </c>
      <c r="K54" s="14"/>
      <c r="L54" s="14"/>
      <c r="M54" s="15" t="s">
        <v>184</v>
      </c>
      <c r="N54" s="14"/>
      <c r="O54" s="9"/>
      <c r="P54" s="12"/>
      <c r="Q54" s="9"/>
      <c r="R54" s="9"/>
      <c r="S54" s="12"/>
      <c r="T54" s="9"/>
    </row>
    <row r="55" spans="1:20" x14ac:dyDescent="0.2">
      <c r="A55" s="14"/>
      <c r="B55" s="14"/>
      <c r="C55" s="14"/>
      <c r="D55" s="14" t="s">
        <v>99</v>
      </c>
      <c r="E55" s="14"/>
      <c r="F55" s="14"/>
      <c r="G55" s="16" t="s">
        <v>202</v>
      </c>
      <c r="H55" s="14"/>
      <c r="I55" s="14"/>
      <c r="J55" s="14" t="s">
        <v>189</v>
      </c>
      <c r="K55" s="14"/>
      <c r="L55" s="14"/>
      <c r="M55" s="14" t="s">
        <v>189</v>
      </c>
      <c r="N55" s="14"/>
      <c r="O55" s="9"/>
      <c r="P55" s="12"/>
      <c r="Q55" s="9"/>
      <c r="R55" s="9"/>
      <c r="S55" s="12"/>
      <c r="T55" s="9"/>
    </row>
    <row r="56" spans="1:20" x14ac:dyDescent="0.2">
      <c r="A56" s="14"/>
      <c r="B56" s="14"/>
      <c r="C56" s="14"/>
      <c r="D56" s="14" t="s">
        <v>267</v>
      </c>
      <c r="E56" s="14"/>
      <c r="F56" s="14"/>
      <c r="G56" s="14" t="s">
        <v>53</v>
      </c>
      <c r="H56" s="14"/>
      <c r="I56" s="14"/>
      <c r="J56" s="14" t="s">
        <v>41</v>
      </c>
      <c r="K56" s="14"/>
      <c r="L56" s="14"/>
      <c r="M56" s="14" t="s">
        <v>41</v>
      </c>
      <c r="N56" s="14"/>
      <c r="O56" s="9"/>
      <c r="P56" s="12"/>
      <c r="Q56" s="9"/>
      <c r="R56" s="9"/>
      <c r="S56" s="12"/>
      <c r="T56" s="9"/>
    </row>
    <row r="57" spans="1:20" x14ac:dyDescent="0.2">
      <c r="A57" s="14"/>
      <c r="B57" s="14"/>
      <c r="C57" s="14"/>
      <c r="D57" s="14" t="s">
        <v>227</v>
      </c>
      <c r="E57" s="14"/>
      <c r="F57" s="14"/>
      <c r="G57" s="14" t="s">
        <v>210</v>
      </c>
      <c r="H57" s="14"/>
      <c r="I57" s="14"/>
      <c r="J57" s="15" t="s">
        <v>194</v>
      </c>
      <c r="K57" s="14"/>
      <c r="L57" s="14"/>
      <c r="M57" s="15" t="s">
        <v>194</v>
      </c>
      <c r="N57" s="14"/>
      <c r="O57" s="9"/>
      <c r="P57" s="12"/>
      <c r="Q57" s="9"/>
      <c r="R57" s="9"/>
      <c r="S57" s="12"/>
      <c r="T57" s="9"/>
    </row>
    <row r="58" spans="1:20" x14ac:dyDescent="0.2">
      <c r="A58" s="14"/>
      <c r="B58" s="14"/>
      <c r="C58" s="14"/>
      <c r="D58" s="14" t="s">
        <v>228</v>
      </c>
      <c r="E58" s="14"/>
      <c r="F58" s="14"/>
      <c r="G58" s="14" t="s">
        <v>266</v>
      </c>
      <c r="H58" s="14"/>
      <c r="I58" s="14"/>
      <c r="J58" s="15" t="s">
        <v>199</v>
      </c>
      <c r="K58" s="14"/>
      <c r="L58" s="14"/>
      <c r="M58" s="15" t="s">
        <v>199</v>
      </c>
      <c r="N58" s="14"/>
      <c r="O58" s="9"/>
      <c r="P58" s="12"/>
      <c r="Q58" s="9"/>
      <c r="R58" s="9"/>
      <c r="S58" s="12"/>
      <c r="T58" s="9"/>
    </row>
    <row r="59" spans="1:20" x14ac:dyDescent="0.2">
      <c r="A59" s="14"/>
      <c r="B59" s="14"/>
      <c r="C59" s="14"/>
      <c r="D59" s="14"/>
      <c r="E59" s="14"/>
      <c r="F59" s="14"/>
      <c r="G59" s="14" t="s">
        <v>226</v>
      </c>
      <c r="H59" s="14"/>
      <c r="I59" s="14"/>
      <c r="J59" s="16" t="s">
        <v>202</v>
      </c>
      <c r="K59" s="14"/>
      <c r="L59" s="14"/>
      <c r="M59" s="16" t="s">
        <v>202</v>
      </c>
      <c r="N59" s="14"/>
      <c r="O59" s="9"/>
      <c r="P59" s="13"/>
      <c r="Q59" s="9"/>
      <c r="R59" s="9"/>
      <c r="S59" s="12"/>
      <c r="T59" s="9"/>
    </row>
    <row r="60" spans="1:20" x14ac:dyDescent="0.2">
      <c r="A60" s="14"/>
      <c r="B60" s="14"/>
      <c r="C60" s="14"/>
      <c r="D60" s="14"/>
      <c r="E60" s="14"/>
      <c r="F60" s="14"/>
      <c r="G60" s="14" t="s">
        <v>78</v>
      </c>
      <c r="H60" s="14"/>
      <c r="I60" s="14"/>
      <c r="J60" s="15" t="s">
        <v>203</v>
      </c>
      <c r="K60" s="14"/>
      <c r="L60" s="14"/>
      <c r="M60" s="15" t="s">
        <v>203</v>
      </c>
      <c r="N60" s="14"/>
      <c r="O60" s="14"/>
      <c r="P60" s="12"/>
      <c r="Q60" s="9"/>
      <c r="R60" s="9"/>
      <c r="S60" s="13"/>
      <c r="T60" s="9"/>
    </row>
    <row r="61" spans="1:20" x14ac:dyDescent="0.2">
      <c r="A61" s="14"/>
      <c r="B61" s="14"/>
      <c r="C61" s="14"/>
      <c r="D61" s="14"/>
      <c r="E61" s="14"/>
      <c r="F61" s="14"/>
      <c r="G61" s="14"/>
      <c r="H61" s="14"/>
      <c r="I61" s="14"/>
      <c r="J61" s="14" t="s">
        <v>53</v>
      </c>
      <c r="K61" s="14"/>
      <c r="L61" s="14"/>
      <c r="M61" s="14" t="s">
        <v>53</v>
      </c>
      <c r="N61" s="14"/>
      <c r="O61" s="14"/>
      <c r="P61" s="12"/>
      <c r="Q61" s="9"/>
      <c r="R61" s="9"/>
      <c r="S61" s="12"/>
      <c r="T61" s="9"/>
    </row>
    <row r="62" spans="1:20" x14ac:dyDescent="0.2">
      <c r="A62" s="14"/>
      <c r="B62" s="14"/>
      <c r="C62" s="14"/>
      <c r="D62" s="14"/>
      <c r="E62" s="14"/>
      <c r="F62" s="14"/>
      <c r="G62" s="36" t="s">
        <v>346</v>
      </c>
      <c r="H62" s="14"/>
      <c r="I62" s="14"/>
      <c r="J62" s="14" t="s">
        <v>210</v>
      </c>
      <c r="K62" s="14"/>
      <c r="L62" s="14"/>
      <c r="M62" s="14" t="s">
        <v>210</v>
      </c>
      <c r="N62" s="14"/>
      <c r="O62" s="14"/>
      <c r="P62" s="12"/>
      <c r="Q62" s="9"/>
      <c r="R62" s="9"/>
      <c r="S62" s="12"/>
      <c r="T62" s="9"/>
    </row>
    <row r="63" spans="1:20" x14ac:dyDescent="0.2">
      <c r="A63" s="14"/>
      <c r="B63" s="14"/>
      <c r="C63" s="14"/>
      <c r="D63" s="14"/>
      <c r="E63" s="14"/>
      <c r="F63" s="14"/>
      <c r="G63" s="15" t="s">
        <v>132</v>
      </c>
      <c r="H63" s="14"/>
      <c r="I63" s="14"/>
      <c r="J63" s="14" t="s">
        <v>92</v>
      </c>
      <c r="K63" s="14"/>
      <c r="L63" s="14"/>
      <c r="M63" s="14" t="s">
        <v>92</v>
      </c>
      <c r="N63" s="14"/>
      <c r="O63" s="14"/>
      <c r="P63" s="12"/>
      <c r="Q63" s="9"/>
      <c r="R63" s="9"/>
      <c r="S63" s="12"/>
      <c r="T63" s="9"/>
    </row>
    <row r="64" spans="1:20" x14ac:dyDescent="0.2">
      <c r="A64" s="14"/>
      <c r="B64" s="14"/>
      <c r="C64" s="14"/>
      <c r="D64" s="14"/>
      <c r="E64" s="14"/>
      <c r="F64" s="14"/>
      <c r="G64" s="15" t="s">
        <v>15</v>
      </c>
      <c r="H64" s="14"/>
      <c r="I64" s="14"/>
      <c r="J64" s="14" t="s">
        <v>266</v>
      </c>
      <c r="K64" s="14"/>
      <c r="L64" s="14"/>
      <c r="M64" s="14" t="s">
        <v>266</v>
      </c>
      <c r="N64" s="14"/>
      <c r="O64" s="14"/>
      <c r="P64" s="12"/>
      <c r="Q64" s="9"/>
      <c r="R64" s="9"/>
      <c r="S64" s="12"/>
      <c r="T64" s="9"/>
    </row>
    <row r="65" spans="1:20" x14ac:dyDescent="0.2">
      <c r="A65" s="14"/>
      <c r="B65" s="14"/>
      <c r="C65" s="14"/>
      <c r="D65" s="14"/>
      <c r="E65" s="14"/>
      <c r="F65" s="14"/>
      <c r="G65" s="18" t="s">
        <v>166</v>
      </c>
      <c r="H65" s="14"/>
      <c r="I65" s="14"/>
      <c r="J65" s="14" t="s">
        <v>226</v>
      </c>
      <c r="K65" s="14"/>
      <c r="L65" s="14"/>
      <c r="M65" s="14" t="s">
        <v>226</v>
      </c>
      <c r="N65" s="14"/>
      <c r="O65" s="14"/>
      <c r="P65" s="12"/>
      <c r="Q65" s="9"/>
      <c r="R65" s="9"/>
      <c r="S65" s="12"/>
      <c r="T65" s="9"/>
    </row>
    <row r="66" spans="1:20" x14ac:dyDescent="0.2">
      <c r="A66" s="14"/>
      <c r="B66" s="14"/>
      <c r="C66" s="14"/>
      <c r="D66" s="14"/>
      <c r="E66" s="14"/>
      <c r="F66" s="14"/>
      <c r="G66" s="15" t="s">
        <v>23</v>
      </c>
      <c r="H66" s="14"/>
      <c r="I66" s="14"/>
      <c r="J66" s="14" t="s">
        <v>78</v>
      </c>
      <c r="K66" s="14"/>
      <c r="L66" s="14"/>
      <c r="M66" s="14" t="s">
        <v>78</v>
      </c>
      <c r="N66" s="14"/>
      <c r="O66" s="14"/>
      <c r="P66" s="12"/>
      <c r="Q66" s="9"/>
      <c r="R66" s="9"/>
      <c r="S66" s="12"/>
      <c r="T66" s="9"/>
    </row>
    <row r="67" spans="1:20" x14ac:dyDescent="0.2">
      <c r="A67" s="14"/>
      <c r="B67" s="14"/>
      <c r="C67" s="14"/>
      <c r="D67" s="14"/>
      <c r="E67" s="14"/>
      <c r="F67" s="14"/>
      <c r="G67" s="14" t="s">
        <v>167</v>
      </c>
      <c r="H67" s="14"/>
      <c r="I67" s="14"/>
      <c r="J67" s="14"/>
      <c r="K67" s="14"/>
      <c r="L67" s="14"/>
      <c r="M67" s="14"/>
      <c r="N67" s="14"/>
      <c r="O67" s="14"/>
      <c r="P67" s="12"/>
      <c r="Q67" s="9"/>
      <c r="R67" s="9"/>
      <c r="S67" s="12"/>
      <c r="T67" s="9"/>
    </row>
    <row r="68" spans="1:20" x14ac:dyDescent="0.2">
      <c r="A68" s="14"/>
      <c r="B68" s="14"/>
      <c r="C68" s="14"/>
      <c r="D68" s="14"/>
      <c r="E68" s="14"/>
      <c r="F68" s="14"/>
      <c r="G68" s="14" t="s">
        <v>168</v>
      </c>
      <c r="H68" s="14"/>
      <c r="I68" s="14"/>
      <c r="J68" s="36" t="s">
        <v>346</v>
      </c>
      <c r="K68" s="14"/>
      <c r="L68" s="14"/>
      <c r="M68" s="36" t="s">
        <v>346</v>
      </c>
      <c r="N68" s="14"/>
      <c r="O68" s="14"/>
      <c r="P68" s="12"/>
      <c r="Q68" s="9"/>
      <c r="R68" s="9"/>
      <c r="S68" s="12"/>
      <c r="T68" s="9"/>
    </row>
    <row r="69" spans="1:20" x14ac:dyDescent="0.2">
      <c r="A69" s="14"/>
      <c r="B69" s="14"/>
      <c r="C69" s="14"/>
      <c r="D69" s="14"/>
      <c r="E69" s="14"/>
      <c r="F69" s="14"/>
      <c r="G69" s="14" t="s">
        <v>173</v>
      </c>
      <c r="H69" s="14"/>
      <c r="I69" s="14"/>
      <c r="J69" s="15" t="s">
        <v>132</v>
      </c>
      <c r="K69" s="14"/>
      <c r="L69" s="14"/>
      <c r="M69" s="15" t="s">
        <v>132</v>
      </c>
      <c r="N69" s="14"/>
      <c r="O69" s="14"/>
      <c r="P69" s="9"/>
      <c r="Q69" s="9"/>
      <c r="R69" s="9"/>
      <c r="S69" s="12"/>
      <c r="T69" s="9"/>
    </row>
    <row r="70" spans="1:20" x14ac:dyDescent="0.2">
      <c r="A70" s="14"/>
      <c r="B70" s="14"/>
      <c r="C70" s="14"/>
      <c r="D70" s="14"/>
      <c r="E70" s="14"/>
      <c r="F70" s="14"/>
      <c r="G70" s="18" t="s">
        <v>30</v>
      </c>
      <c r="H70" s="14"/>
      <c r="I70" s="14"/>
      <c r="J70" s="15" t="s">
        <v>15</v>
      </c>
      <c r="K70" s="14"/>
      <c r="L70" s="14"/>
      <c r="M70" s="15" t="s">
        <v>15</v>
      </c>
      <c r="N70" s="14"/>
      <c r="O70" s="14"/>
      <c r="P70" s="9"/>
      <c r="Q70" s="9"/>
      <c r="R70" s="9"/>
      <c r="S70" s="9"/>
      <c r="T70" s="9"/>
    </row>
    <row r="71" spans="1:20" x14ac:dyDescent="0.2">
      <c r="A71" s="14"/>
      <c r="B71" s="14"/>
      <c r="C71" s="14"/>
      <c r="D71" s="14"/>
      <c r="E71" s="14"/>
      <c r="F71" s="14"/>
      <c r="G71" s="14" t="s">
        <v>186</v>
      </c>
      <c r="H71" s="14"/>
      <c r="I71" s="14"/>
      <c r="J71" s="18" t="s">
        <v>166</v>
      </c>
      <c r="K71" s="14"/>
      <c r="L71" s="14"/>
      <c r="M71" s="18" t="s">
        <v>166</v>
      </c>
      <c r="N71" s="14"/>
      <c r="O71" s="14"/>
      <c r="P71" s="9"/>
      <c r="Q71" s="9"/>
      <c r="R71" s="9"/>
      <c r="S71" s="9"/>
      <c r="T71" s="9"/>
    </row>
    <row r="72" spans="1:20" x14ac:dyDescent="0.2">
      <c r="A72" s="14"/>
      <c r="B72" s="14"/>
      <c r="C72" s="14"/>
      <c r="D72" s="14"/>
      <c r="E72" s="14"/>
      <c r="F72" s="14"/>
      <c r="G72" s="14" t="s">
        <v>195</v>
      </c>
      <c r="H72" s="14"/>
      <c r="I72" s="14"/>
      <c r="J72" s="15" t="s">
        <v>23</v>
      </c>
      <c r="K72" s="14"/>
      <c r="L72" s="14"/>
      <c r="M72" s="15" t="s">
        <v>23</v>
      </c>
      <c r="N72" s="14"/>
      <c r="O72" s="14"/>
      <c r="P72" s="9"/>
      <c r="Q72" s="9"/>
      <c r="R72" s="9"/>
      <c r="S72" s="9"/>
      <c r="T72" s="9"/>
    </row>
    <row r="73" spans="1:20" x14ac:dyDescent="0.2">
      <c r="A73" s="14"/>
      <c r="B73" s="14"/>
      <c r="C73" s="14"/>
      <c r="D73" s="14"/>
      <c r="E73" s="14"/>
      <c r="F73" s="14"/>
      <c r="G73" s="17" t="s">
        <v>196</v>
      </c>
      <c r="H73" s="14"/>
      <c r="I73" s="14"/>
      <c r="J73" s="14" t="s">
        <v>167</v>
      </c>
      <c r="K73" s="14"/>
      <c r="L73" s="14"/>
      <c r="M73" s="14" t="s">
        <v>173</v>
      </c>
      <c r="N73" s="14"/>
      <c r="O73" s="14"/>
      <c r="P73" s="9"/>
      <c r="Q73" s="9"/>
      <c r="R73" s="9"/>
      <c r="S73" s="9"/>
      <c r="T73" s="9"/>
    </row>
    <row r="74" spans="1:20" x14ac:dyDescent="0.2">
      <c r="A74" s="14"/>
      <c r="B74" s="14"/>
      <c r="C74" s="14"/>
      <c r="D74" s="14"/>
      <c r="E74" s="14"/>
      <c r="F74" s="14"/>
      <c r="G74" s="17" t="s">
        <v>197</v>
      </c>
      <c r="H74" s="14"/>
      <c r="I74" s="14"/>
      <c r="J74" s="14" t="s">
        <v>168</v>
      </c>
      <c r="K74" s="14"/>
      <c r="L74" s="14"/>
      <c r="M74" s="18" t="s">
        <v>30</v>
      </c>
      <c r="N74" s="14"/>
      <c r="O74" s="14"/>
      <c r="P74" s="9"/>
      <c r="Q74" s="9"/>
      <c r="R74" s="9"/>
      <c r="S74" s="9"/>
      <c r="T74" s="9"/>
    </row>
    <row r="75" spans="1:20" x14ac:dyDescent="0.2">
      <c r="A75" s="14"/>
      <c r="B75" s="14"/>
      <c r="C75" s="14"/>
      <c r="D75" s="14"/>
      <c r="E75" s="14"/>
      <c r="F75" s="14"/>
      <c r="G75" s="14" t="s">
        <v>201</v>
      </c>
      <c r="H75" s="14"/>
      <c r="I75" s="14"/>
      <c r="J75" s="14" t="s">
        <v>173</v>
      </c>
      <c r="K75" s="14"/>
      <c r="L75" s="14"/>
      <c r="M75" s="14" t="s">
        <v>195</v>
      </c>
      <c r="N75" s="14"/>
      <c r="O75" s="14"/>
      <c r="P75" s="9"/>
      <c r="Q75" s="9"/>
      <c r="R75" s="9"/>
      <c r="S75" s="9"/>
      <c r="T75" s="9"/>
    </row>
    <row r="76" spans="1:20" x14ac:dyDescent="0.2">
      <c r="A76" s="14"/>
      <c r="B76" s="14"/>
      <c r="C76" s="14"/>
      <c r="D76" s="14"/>
      <c r="E76" s="14"/>
      <c r="F76" s="14"/>
      <c r="G76" s="14" t="s">
        <v>72</v>
      </c>
      <c r="H76" s="14"/>
      <c r="I76" s="14"/>
      <c r="J76" s="18" t="s">
        <v>30</v>
      </c>
      <c r="K76" s="14"/>
      <c r="L76" s="14"/>
      <c r="M76" s="17" t="s">
        <v>196</v>
      </c>
      <c r="N76" s="14"/>
      <c r="O76" s="14"/>
      <c r="P76" s="9"/>
      <c r="Q76" s="9"/>
      <c r="R76" s="9"/>
      <c r="S76" s="9"/>
      <c r="T76" s="9"/>
    </row>
    <row r="77" spans="1:20" x14ac:dyDescent="0.2">
      <c r="A77" s="14"/>
      <c r="B77" s="14"/>
      <c r="C77" s="14"/>
      <c r="D77" s="14"/>
      <c r="E77" s="14"/>
      <c r="F77" s="14"/>
      <c r="G77" s="14" t="s">
        <v>206</v>
      </c>
      <c r="H77" s="14"/>
      <c r="I77" s="14"/>
      <c r="J77" s="14" t="s">
        <v>186</v>
      </c>
      <c r="K77" s="14"/>
      <c r="L77" s="14"/>
      <c r="M77" s="14" t="s">
        <v>201</v>
      </c>
      <c r="N77" s="14"/>
      <c r="O77" s="14"/>
    </row>
    <row r="78" spans="1:20" x14ac:dyDescent="0.2">
      <c r="A78" s="14"/>
      <c r="B78" s="14"/>
      <c r="C78" s="14"/>
      <c r="D78" s="14"/>
      <c r="E78" s="14"/>
      <c r="F78" s="14"/>
      <c r="G78" s="14" t="s">
        <v>56</v>
      </c>
      <c r="H78" s="14"/>
      <c r="I78" s="14"/>
      <c r="J78" s="14" t="s">
        <v>195</v>
      </c>
      <c r="K78" s="14"/>
      <c r="L78" s="14"/>
      <c r="M78" s="14" t="s">
        <v>206</v>
      </c>
      <c r="N78" s="14"/>
      <c r="O78" s="14"/>
    </row>
    <row r="79" spans="1:20" x14ac:dyDescent="0.2">
      <c r="A79" s="14"/>
      <c r="B79" s="14"/>
      <c r="C79" s="14"/>
      <c r="D79" s="14"/>
      <c r="E79" s="14"/>
      <c r="F79" s="14"/>
      <c r="G79" s="14" t="s">
        <v>99</v>
      </c>
      <c r="H79" s="14"/>
      <c r="I79" s="14"/>
      <c r="J79" s="17" t="s">
        <v>196</v>
      </c>
      <c r="K79" s="14"/>
      <c r="L79" s="14"/>
      <c r="M79" s="14" t="s">
        <v>56</v>
      </c>
      <c r="N79" s="14"/>
      <c r="O79" s="14"/>
    </row>
    <row r="80" spans="1:20" x14ac:dyDescent="0.2">
      <c r="A80" s="14"/>
      <c r="B80" s="14"/>
      <c r="C80" s="14"/>
      <c r="D80" s="14"/>
      <c r="E80" s="14"/>
      <c r="F80" s="14"/>
      <c r="G80" s="14" t="s">
        <v>59</v>
      </c>
      <c r="H80" s="14"/>
      <c r="I80" s="14"/>
      <c r="J80" s="17" t="s">
        <v>197</v>
      </c>
      <c r="K80" s="14"/>
      <c r="L80" s="14"/>
      <c r="M80" s="14" t="s">
        <v>59</v>
      </c>
      <c r="N80" s="14"/>
      <c r="O80" s="14"/>
    </row>
    <row r="81" spans="1:15" x14ac:dyDescent="0.2">
      <c r="A81" s="14"/>
      <c r="B81" s="14"/>
      <c r="C81" s="14"/>
      <c r="D81" s="14"/>
      <c r="E81" s="14"/>
      <c r="F81" s="14"/>
      <c r="G81" s="14" t="s">
        <v>213</v>
      </c>
      <c r="H81" s="14"/>
      <c r="I81" s="14"/>
      <c r="J81" s="14" t="s">
        <v>201</v>
      </c>
      <c r="K81" s="14"/>
      <c r="L81" s="14"/>
      <c r="M81" s="14" t="s">
        <v>213</v>
      </c>
      <c r="N81" s="14"/>
      <c r="O81" s="14"/>
    </row>
    <row r="82" spans="1:15" x14ac:dyDescent="0.2">
      <c r="A82" s="14"/>
      <c r="B82" s="14"/>
      <c r="C82" s="14"/>
      <c r="D82" s="14"/>
      <c r="E82" s="14"/>
      <c r="F82" s="14"/>
      <c r="G82" s="14" t="s">
        <v>222</v>
      </c>
      <c r="H82" s="14"/>
      <c r="I82" s="14"/>
      <c r="J82" s="14" t="s">
        <v>206</v>
      </c>
      <c r="K82" s="14"/>
      <c r="L82" s="14"/>
      <c r="M82" s="14" t="s">
        <v>222</v>
      </c>
      <c r="N82" s="14"/>
      <c r="O82" s="14"/>
    </row>
    <row r="83" spans="1:15" x14ac:dyDescent="0.2">
      <c r="A83" s="14"/>
      <c r="B83" s="14"/>
      <c r="C83" s="14"/>
      <c r="D83" s="14"/>
      <c r="E83" s="14"/>
      <c r="F83" s="14"/>
      <c r="G83" s="14" t="s">
        <v>267</v>
      </c>
      <c r="H83" s="14"/>
      <c r="I83" s="14"/>
      <c r="J83" s="14" t="s">
        <v>56</v>
      </c>
      <c r="K83" s="14"/>
      <c r="L83" s="14"/>
      <c r="M83" s="14" t="s">
        <v>267</v>
      </c>
      <c r="N83" s="14"/>
      <c r="O83" s="14"/>
    </row>
    <row r="84" spans="1:15" x14ac:dyDescent="0.2">
      <c r="A84" s="14"/>
      <c r="B84" s="14"/>
      <c r="C84" s="14"/>
      <c r="D84" s="14"/>
      <c r="E84" s="14"/>
      <c r="F84" s="14"/>
      <c r="G84" s="14" t="s">
        <v>227</v>
      </c>
      <c r="H84" s="14"/>
      <c r="I84" s="14"/>
      <c r="J84" s="14" t="s">
        <v>59</v>
      </c>
      <c r="K84" s="14"/>
      <c r="L84" s="14"/>
      <c r="M84" s="14" t="s">
        <v>227</v>
      </c>
      <c r="N84" s="14"/>
      <c r="O84" s="14"/>
    </row>
    <row r="85" spans="1:15" x14ac:dyDescent="0.2">
      <c r="A85" s="14"/>
      <c r="B85" s="14"/>
      <c r="C85" s="14"/>
      <c r="D85" s="14"/>
      <c r="E85" s="14"/>
      <c r="F85" s="14"/>
      <c r="G85" s="14" t="s">
        <v>228</v>
      </c>
      <c r="H85" s="14"/>
      <c r="I85" s="14"/>
      <c r="J85" s="14" t="s">
        <v>213</v>
      </c>
      <c r="K85" s="14"/>
      <c r="L85" s="14"/>
      <c r="M85" s="14" t="s">
        <v>228</v>
      </c>
      <c r="N85" s="14"/>
      <c r="O85" s="14"/>
    </row>
    <row r="86" spans="1:15" x14ac:dyDescent="0.2">
      <c r="A86" s="14"/>
      <c r="D86" s="14"/>
      <c r="E86" s="14"/>
      <c r="F86" s="14"/>
      <c r="G86" s="14"/>
      <c r="H86" s="14"/>
      <c r="I86" s="14"/>
      <c r="J86" s="14" t="s">
        <v>222</v>
      </c>
      <c r="K86" s="14"/>
      <c r="L86" s="14"/>
      <c r="M86" s="14"/>
      <c r="N86" s="14"/>
      <c r="O86" s="14"/>
    </row>
    <row r="87" spans="1:15" x14ac:dyDescent="0.2">
      <c r="D87" s="14"/>
      <c r="E87" s="14"/>
      <c r="F87" s="14"/>
      <c r="G87" s="14"/>
      <c r="H87" s="14"/>
      <c r="I87" s="14"/>
      <c r="J87" s="14" t="s">
        <v>267</v>
      </c>
      <c r="K87" s="14"/>
      <c r="L87" s="14"/>
      <c r="M87" s="36" t="s">
        <v>348</v>
      </c>
      <c r="N87" s="14"/>
      <c r="O87" s="14"/>
    </row>
    <row r="88" spans="1:15" x14ac:dyDescent="0.2">
      <c r="D88" s="14"/>
      <c r="E88" s="14"/>
      <c r="F88" s="14"/>
      <c r="G88" s="14"/>
      <c r="H88" s="14"/>
      <c r="I88" s="14"/>
      <c r="J88" s="14" t="s">
        <v>227</v>
      </c>
      <c r="K88" s="14"/>
      <c r="L88" s="14"/>
      <c r="M88" s="15" t="s">
        <v>107</v>
      </c>
      <c r="N88" s="14"/>
      <c r="O88" s="14"/>
    </row>
    <row r="89" spans="1:15" x14ac:dyDescent="0.2">
      <c r="D89" s="14"/>
      <c r="E89" s="14"/>
      <c r="F89" s="14"/>
      <c r="G89" s="14"/>
      <c r="H89" s="14"/>
      <c r="I89" s="14"/>
      <c r="J89" s="14" t="s">
        <v>228</v>
      </c>
      <c r="K89" s="14"/>
      <c r="L89" s="14"/>
      <c r="M89" s="15" t="s">
        <v>104</v>
      </c>
      <c r="N89" s="14"/>
      <c r="O89" s="14"/>
    </row>
    <row r="90" spans="1:15" x14ac:dyDescent="0.2">
      <c r="D90" s="14"/>
      <c r="E90" s="14"/>
      <c r="F90" s="14"/>
      <c r="G90" s="14"/>
      <c r="H90" s="14"/>
      <c r="I90" s="14"/>
      <c r="J90" s="14"/>
      <c r="K90" s="14"/>
      <c r="L90" s="14"/>
      <c r="M90" s="15" t="s">
        <v>97</v>
      </c>
      <c r="N90" s="14"/>
      <c r="O90" s="14"/>
    </row>
    <row r="91" spans="1:15" x14ac:dyDescent="0.2">
      <c r="D91" s="14"/>
      <c r="E91" s="14"/>
      <c r="F91" s="14"/>
      <c r="G91" s="14"/>
      <c r="H91" s="14"/>
      <c r="I91" s="14"/>
      <c r="J91" s="14"/>
      <c r="K91" s="14"/>
      <c r="L91" s="14"/>
      <c r="M91" s="14"/>
      <c r="N91" s="14"/>
      <c r="O91" s="14"/>
    </row>
    <row r="92" spans="1:15" x14ac:dyDescent="0.2">
      <c r="D92" s="14"/>
      <c r="E92" s="14"/>
      <c r="F92" s="14"/>
      <c r="G92" s="14"/>
      <c r="H92" s="14"/>
      <c r="I92" s="14"/>
      <c r="J92" s="14"/>
      <c r="K92" s="14"/>
      <c r="L92" s="14"/>
      <c r="M92" s="14"/>
      <c r="N92" s="14"/>
      <c r="O92" s="14"/>
    </row>
    <row r="93" spans="1:15" x14ac:dyDescent="0.2">
      <c r="D93" s="14"/>
      <c r="E93" s="14"/>
      <c r="F93" s="14"/>
      <c r="G93" s="14"/>
      <c r="H93" s="14"/>
      <c r="I93" s="14"/>
      <c r="J93" s="14"/>
      <c r="K93" s="14"/>
      <c r="L93" s="14"/>
      <c r="M93" s="14"/>
      <c r="N93" s="14"/>
      <c r="O93" s="14"/>
    </row>
    <row r="94" spans="1:15" x14ac:dyDescent="0.2">
      <c r="D94" s="14"/>
      <c r="E94" s="14"/>
      <c r="F94" s="14"/>
      <c r="G94" s="14"/>
      <c r="H94" s="14"/>
      <c r="I94" s="14"/>
      <c r="J94" s="14"/>
      <c r="K94" s="14"/>
      <c r="L94" s="14"/>
      <c r="M94" s="14"/>
      <c r="N94" s="14"/>
      <c r="O94" s="14"/>
    </row>
    <row r="95" spans="1:15" x14ac:dyDescent="0.2">
      <c r="D95" s="14"/>
      <c r="E95" s="14"/>
      <c r="F95" s="14"/>
      <c r="G95" s="14"/>
      <c r="H95" s="14"/>
      <c r="I95" s="14"/>
      <c r="J95" s="14"/>
      <c r="K95" s="14"/>
      <c r="L95" s="14"/>
      <c r="M95" s="14"/>
      <c r="N95" s="14"/>
      <c r="O95" s="14"/>
    </row>
    <row r="96" spans="1:15" x14ac:dyDescent="0.2">
      <c r="D96" s="14"/>
      <c r="E96" s="14"/>
      <c r="F96" s="14"/>
      <c r="G96" s="14"/>
      <c r="H96" s="14"/>
      <c r="I96" s="14"/>
      <c r="J96" s="14"/>
      <c r="K96" s="14"/>
      <c r="L96" s="14"/>
      <c r="M96" s="14"/>
      <c r="N96" s="14"/>
      <c r="O96" s="14"/>
    </row>
    <row r="97" spans="4:15" x14ac:dyDescent="0.2">
      <c r="D97" s="14"/>
      <c r="E97" s="14"/>
      <c r="F97" s="14"/>
      <c r="G97" s="14"/>
      <c r="H97" s="14"/>
      <c r="I97" s="14"/>
      <c r="J97" s="14"/>
      <c r="K97" s="14"/>
      <c r="L97" s="14"/>
      <c r="M97" s="14"/>
      <c r="N97" s="14"/>
      <c r="O97" s="14"/>
    </row>
    <row r="98" spans="4:15" x14ac:dyDescent="0.2">
      <c r="D98" s="14"/>
      <c r="E98" s="14"/>
      <c r="F98" s="14"/>
      <c r="G98" s="14"/>
      <c r="H98" s="14"/>
      <c r="I98" s="14"/>
      <c r="J98" s="14"/>
      <c r="K98" s="14"/>
      <c r="L98" s="14"/>
      <c r="M98" s="14"/>
      <c r="N98" s="14"/>
      <c r="O98" s="14"/>
    </row>
    <row r="99" spans="4:15" x14ac:dyDescent="0.2">
      <c r="D99" s="14"/>
      <c r="E99" s="14"/>
      <c r="F99" s="14"/>
      <c r="G99" s="14"/>
      <c r="H99" s="14"/>
      <c r="I99" s="14"/>
      <c r="J99" s="14"/>
      <c r="K99" s="14"/>
      <c r="L99" s="14"/>
      <c r="M99" s="14"/>
      <c r="N99" s="14"/>
      <c r="O99" s="14"/>
    </row>
    <row r="100" spans="4:15" x14ac:dyDescent="0.2">
      <c r="D100" s="14"/>
      <c r="E100" s="14"/>
      <c r="F100" s="14"/>
      <c r="G100" s="14"/>
      <c r="H100" s="14"/>
      <c r="I100" s="14"/>
      <c r="J100" s="14"/>
      <c r="K100" s="14"/>
      <c r="L100" s="14"/>
      <c r="M100" s="14"/>
      <c r="N100" s="14"/>
      <c r="O100" s="14"/>
    </row>
    <row r="101" spans="4:15" x14ac:dyDescent="0.2">
      <c r="D101" s="14"/>
      <c r="E101" s="14"/>
      <c r="F101" s="14"/>
      <c r="G101" s="14"/>
      <c r="H101" s="14"/>
      <c r="I101" s="14"/>
      <c r="J101" s="14"/>
      <c r="K101" s="14"/>
      <c r="L101" s="14"/>
      <c r="M101" s="14"/>
      <c r="N101" s="14"/>
      <c r="O101" s="14"/>
    </row>
    <row r="102" spans="4:15" x14ac:dyDescent="0.2">
      <c r="D102" s="14"/>
      <c r="E102" s="14"/>
      <c r="F102" s="14"/>
      <c r="G102" s="14"/>
      <c r="H102" s="14"/>
      <c r="I102" s="14"/>
      <c r="J102" s="14"/>
      <c r="K102" s="14"/>
      <c r="L102" s="14"/>
      <c r="M102" s="14"/>
      <c r="N102" s="14"/>
      <c r="O102" s="14"/>
    </row>
    <row r="103" spans="4:15" x14ac:dyDescent="0.2">
      <c r="D103" s="14"/>
      <c r="E103" s="14"/>
      <c r="F103" s="14"/>
      <c r="G103" s="14"/>
      <c r="H103" s="14"/>
      <c r="I103" s="14"/>
      <c r="J103" s="14"/>
      <c r="K103" s="14"/>
      <c r="L103" s="14"/>
      <c r="M103" s="14"/>
      <c r="N103" s="14"/>
      <c r="O103" s="14"/>
    </row>
    <row r="104" spans="4:15" x14ac:dyDescent="0.2">
      <c r="D104" s="14"/>
      <c r="E104" s="14"/>
      <c r="F104" s="14"/>
      <c r="G104" s="14"/>
      <c r="H104" s="14"/>
      <c r="I104" s="14"/>
      <c r="J104" s="14"/>
      <c r="K104" s="14"/>
      <c r="L104" s="14"/>
      <c r="M104" s="14"/>
      <c r="N104" s="14"/>
      <c r="O104" s="14"/>
    </row>
    <row r="105" spans="4:15" x14ac:dyDescent="0.2">
      <c r="D105" s="14"/>
      <c r="E105" s="14"/>
      <c r="F105" s="14"/>
      <c r="G105" s="14"/>
      <c r="H105" s="14"/>
      <c r="I105" s="14"/>
      <c r="J105" s="14"/>
      <c r="K105" s="14"/>
      <c r="L105" s="14"/>
      <c r="M105" s="14"/>
      <c r="N105" s="14"/>
      <c r="O105" s="14"/>
    </row>
    <row r="106" spans="4:15" x14ac:dyDescent="0.2">
      <c r="D106" s="14"/>
      <c r="E106" s="14"/>
      <c r="F106" s="14"/>
      <c r="G106" s="14"/>
      <c r="H106" s="14"/>
      <c r="I106" s="14"/>
      <c r="J106" s="14"/>
      <c r="K106" s="14"/>
      <c r="L106" s="14"/>
      <c r="M106" s="14"/>
      <c r="N106" s="14"/>
      <c r="O106" s="14"/>
    </row>
    <row r="107" spans="4:15" x14ac:dyDescent="0.2">
      <c r="D107" s="14"/>
      <c r="E107" s="14"/>
      <c r="F107" s="14"/>
      <c r="G107" s="14"/>
      <c r="H107" s="14"/>
      <c r="I107" s="14"/>
      <c r="J107" s="14"/>
      <c r="K107" s="14"/>
      <c r="L107" s="14"/>
      <c r="M107" s="14"/>
      <c r="N107" s="14"/>
      <c r="O107" s="14"/>
    </row>
    <row r="108" spans="4:15" x14ac:dyDescent="0.2">
      <c r="D108" s="14"/>
      <c r="E108" s="14"/>
      <c r="F108" s="14"/>
      <c r="G108" s="14"/>
      <c r="H108" s="14"/>
      <c r="I108" s="14"/>
      <c r="J108" s="14"/>
      <c r="K108" s="14"/>
      <c r="L108" s="14"/>
      <c r="M108" s="14"/>
      <c r="N108" s="14"/>
    </row>
    <row r="109" spans="4:15" x14ac:dyDescent="0.2">
      <c r="D109" s="14"/>
      <c r="E109" s="14"/>
      <c r="F109" s="14"/>
      <c r="G109" s="14"/>
      <c r="H109" s="14"/>
      <c r="I109" s="14"/>
      <c r="J109" s="14"/>
      <c r="K109" s="14"/>
      <c r="L109" s="14"/>
      <c r="M109" s="14"/>
      <c r="N109" s="14"/>
    </row>
    <row r="110" spans="4:15" x14ac:dyDescent="0.2">
      <c r="D110" s="14"/>
      <c r="G110" s="14"/>
      <c r="H110" s="14"/>
      <c r="J110" s="14"/>
      <c r="K110" s="14"/>
      <c r="M110" s="14"/>
      <c r="N110" s="14"/>
    </row>
    <row r="111" spans="4:15" x14ac:dyDescent="0.2">
      <c r="D111" s="14"/>
      <c r="G111" s="14"/>
      <c r="J111" s="14"/>
      <c r="M111" s="14"/>
      <c r="N111" s="14"/>
    </row>
    <row r="112" spans="4:15" x14ac:dyDescent="0.2">
      <c r="D112" s="14"/>
      <c r="G112" s="14"/>
      <c r="J112" s="14"/>
      <c r="M112" s="14"/>
    </row>
    <row r="113" spans="7:13" x14ac:dyDescent="0.2">
      <c r="G113" s="14"/>
      <c r="J113" s="14"/>
      <c r="M113" s="14"/>
    </row>
    <row r="114" spans="7:13" x14ac:dyDescent="0.2">
      <c r="G114" s="14"/>
      <c r="J114" s="14"/>
      <c r="M114" s="14"/>
    </row>
    <row r="115" spans="7:13" x14ac:dyDescent="0.2">
      <c r="M115" s="14"/>
    </row>
    <row r="116" spans="7:13" x14ac:dyDescent="0.2">
      <c r="M116" s="14"/>
    </row>
  </sheetData>
  <mergeCells count="1">
    <mergeCell ref="D1:J1"/>
  </mergeCells>
  <phoneticPr fontId="4" type="noConversion"/>
  <pageMargins left="0.75" right="0.75" top="1" bottom="1" header="0.5" footer="0.5"/>
  <pageSetup fitToWidth="2" fitToHeight="2" orientation="portrait" horizontalDpi="525" verticalDpi="52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36"/>
  <sheetViews>
    <sheetView workbookViewId="0">
      <pane xSplit="3" ySplit="2" topLeftCell="D3" activePane="bottomRight" state="frozen"/>
      <selection pane="topRight" activeCell="D1" sqref="D1"/>
      <selection pane="bottomLeft" activeCell="A3" sqref="A3"/>
      <selection pane="bottomRight" activeCell="A3" sqref="A3"/>
    </sheetView>
  </sheetViews>
  <sheetFormatPr defaultRowHeight="12.75" x14ac:dyDescent="0.2"/>
  <cols>
    <col min="1" max="1" width="36.140625" style="61" customWidth="1"/>
    <col min="2" max="2" width="6.7109375" style="61" bestFit="1" customWidth="1"/>
    <col min="3" max="3" width="32.5703125" style="176" bestFit="1" customWidth="1"/>
    <col min="4" max="4" width="3" style="50" customWidth="1"/>
    <col min="5" max="5" width="5.7109375" style="197" bestFit="1" customWidth="1"/>
    <col min="6" max="6" width="3.28515625" style="197" bestFit="1" customWidth="1"/>
    <col min="7" max="7" width="5.7109375" style="197" customWidth="1"/>
    <col min="8" max="8" width="4.28515625" style="197" bestFit="1" customWidth="1"/>
    <col min="9" max="9" width="3.28515625" style="197" bestFit="1" customWidth="1"/>
    <col min="10" max="10" width="5.7109375" style="197" bestFit="1" customWidth="1"/>
    <col min="11" max="13" width="5.42578125" style="197" customWidth="1"/>
    <col min="14" max="14" width="6.7109375" style="198" bestFit="1" customWidth="1"/>
    <col min="15" max="15" width="8.7109375" style="198" bestFit="1" customWidth="1"/>
    <col min="16" max="16" width="9.140625" style="198" bestFit="1" customWidth="1"/>
    <col min="17" max="21" width="3.28515625" style="197" customWidth="1"/>
    <col min="22" max="24" width="3.28515625" style="197" bestFit="1" customWidth="1"/>
    <col min="25" max="25" width="4" style="197" bestFit="1" customWidth="1"/>
    <col min="26" max="26" width="4" style="197" customWidth="1"/>
    <col min="27" max="27" width="4.7109375" style="197" customWidth="1"/>
    <col min="28" max="28" width="4.7109375" style="197" bestFit="1" customWidth="1"/>
    <col min="29" max="29" width="4.7109375" style="197" customWidth="1"/>
    <col min="30" max="37" width="3.42578125" style="197" customWidth="1"/>
    <col min="38" max="38" width="3" style="197" customWidth="1"/>
    <col min="39" max="41" width="3.28515625" style="197" bestFit="1" customWidth="1"/>
    <col min="42" max="42" width="25" customWidth="1"/>
  </cols>
  <sheetData>
    <row r="1" spans="1:43" ht="54" customHeight="1" thickTop="1" x14ac:dyDescent="0.2">
      <c r="A1" s="281" t="s">
        <v>687</v>
      </c>
      <c r="B1" s="281"/>
      <c r="C1" s="281"/>
      <c r="D1" s="253" t="s">
        <v>673</v>
      </c>
      <c r="E1" s="254"/>
      <c r="F1" s="254"/>
      <c r="G1" s="254"/>
      <c r="H1" s="254"/>
      <c r="I1" s="254"/>
      <c r="J1" s="254"/>
      <c r="K1" s="254"/>
      <c r="L1" s="254"/>
      <c r="M1" s="254"/>
      <c r="N1" s="254"/>
      <c r="O1" s="239"/>
      <c r="P1" s="244"/>
      <c r="Q1" s="288" t="s">
        <v>657</v>
      </c>
      <c r="R1" s="289"/>
      <c r="S1" s="289"/>
      <c r="T1" s="289"/>
      <c r="U1" s="290"/>
      <c r="V1" s="291" t="s">
        <v>672</v>
      </c>
      <c r="W1" s="289"/>
      <c r="X1" s="290"/>
      <c r="AA1" s="291" t="s">
        <v>779</v>
      </c>
      <c r="AB1" s="289"/>
      <c r="AC1" s="290"/>
      <c r="AD1" s="282" t="s">
        <v>697</v>
      </c>
      <c r="AE1" s="283"/>
      <c r="AF1" s="283"/>
      <c r="AG1" s="283"/>
      <c r="AH1" s="283"/>
      <c r="AI1" s="283"/>
      <c r="AJ1" s="283"/>
      <c r="AK1" s="284"/>
      <c r="AL1" s="285" t="s">
        <v>661</v>
      </c>
      <c r="AM1" s="286"/>
      <c r="AN1" s="286"/>
      <c r="AO1" s="287"/>
      <c r="AP1" s="252" t="s">
        <v>772</v>
      </c>
    </row>
    <row r="2" spans="1:43" s="118" customFormat="1" ht="135.6" customHeight="1" x14ac:dyDescent="0.2">
      <c r="A2" s="199" t="s">
        <v>1</v>
      </c>
      <c r="B2" s="200" t="s">
        <v>76</v>
      </c>
      <c r="C2" s="201" t="s">
        <v>268</v>
      </c>
      <c r="D2" s="205" t="s">
        <v>622</v>
      </c>
      <c r="E2" s="206" t="s">
        <v>638</v>
      </c>
      <c r="F2" s="206" t="s">
        <v>637</v>
      </c>
      <c r="G2" s="206" t="s">
        <v>692</v>
      </c>
      <c r="H2" s="206" t="s">
        <v>636</v>
      </c>
      <c r="I2" s="206" t="s">
        <v>635</v>
      </c>
      <c r="J2" s="206" t="s">
        <v>694</v>
      </c>
      <c r="K2" s="206" t="s">
        <v>691</v>
      </c>
      <c r="L2" s="206" t="s">
        <v>798</v>
      </c>
      <c r="M2" s="206" t="s">
        <v>807</v>
      </c>
      <c r="N2" s="207" t="s">
        <v>674</v>
      </c>
      <c r="O2" s="240" t="s">
        <v>696</v>
      </c>
      <c r="P2" s="245" t="s">
        <v>726</v>
      </c>
      <c r="Q2" s="208" t="s">
        <v>652</v>
      </c>
      <c r="R2" s="209" t="s">
        <v>653</v>
      </c>
      <c r="S2" s="209" t="s">
        <v>654</v>
      </c>
      <c r="T2" s="209" t="s">
        <v>655</v>
      </c>
      <c r="U2" s="210" t="s">
        <v>656</v>
      </c>
      <c r="V2" s="208" t="s">
        <v>658</v>
      </c>
      <c r="W2" s="209" t="s">
        <v>659</v>
      </c>
      <c r="X2" s="210" t="s">
        <v>660</v>
      </c>
      <c r="Y2" s="209" t="s">
        <v>630</v>
      </c>
      <c r="Z2" s="209" t="s">
        <v>767</v>
      </c>
      <c r="AA2" s="208" t="s">
        <v>632</v>
      </c>
      <c r="AB2" s="209" t="s">
        <v>633</v>
      </c>
      <c r="AC2" s="210" t="s">
        <v>723</v>
      </c>
      <c r="AD2" s="208" t="s">
        <v>623</v>
      </c>
      <c r="AE2" s="209" t="s">
        <v>624</v>
      </c>
      <c r="AF2" s="209" t="s">
        <v>625</v>
      </c>
      <c r="AG2" s="209" t="s">
        <v>626</v>
      </c>
      <c r="AH2" s="209" t="s">
        <v>627</v>
      </c>
      <c r="AI2" s="209" t="s">
        <v>628</v>
      </c>
      <c r="AJ2" s="209" t="s">
        <v>629</v>
      </c>
      <c r="AK2" s="210" t="s">
        <v>698</v>
      </c>
      <c r="AL2" s="208" t="s">
        <v>662</v>
      </c>
      <c r="AM2" s="209" t="s">
        <v>663</v>
      </c>
      <c r="AN2" s="209" t="s">
        <v>664</v>
      </c>
      <c r="AO2" s="210" t="s">
        <v>804</v>
      </c>
      <c r="AP2" s="202" t="s">
        <v>665</v>
      </c>
      <c r="AQ2" s="236" t="s">
        <v>706</v>
      </c>
    </row>
    <row r="3" spans="1:43" x14ac:dyDescent="0.2">
      <c r="A3" s="61" t="s">
        <v>568</v>
      </c>
      <c r="B3" s="61" t="s">
        <v>87</v>
      </c>
      <c r="C3" s="176" t="s">
        <v>342</v>
      </c>
      <c r="D3" s="217">
        <v>1</v>
      </c>
      <c r="E3" s="218" t="s">
        <v>639</v>
      </c>
      <c r="F3" s="212" t="s">
        <v>647</v>
      </c>
      <c r="G3" s="218" t="s">
        <v>643</v>
      </c>
      <c r="H3" s="218" t="s">
        <v>666</v>
      </c>
      <c r="I3" s="212" t="s">
        <v>641</v>
      </c>
      <c r="J3" s="212" t="s">
        <v>645</v>
      </c>
      <c r="K3" s="218" t="s">
        <v>644</v>
      </c>
      <c r="L3" s="218"/>
      <c r="M3" s="218"/>
      <c r="N3" s="213" t="s">
        <v>689</v>
      </c>
      <c r="O3" s="242" t="s">
        <v>703</v>
      </c>
      <c r="P3" s="247" t="s">
        <v>732</v>
      </c>
      <c r="Q3" s="214">
        <v>0</v>
      </c>
      <c r="R3" s="212">
        <v>0</v>
      </c>
      <c r="S3" s="212">
        <v>2</v>
      </c>
      <c r="T3" s="212">
        <v>3</v>
      </c>
      <c r="U3" s="215">
        <v>1</v>
      </c>
      <c r="V3" s="214">
        <v>0</v>
      </c>
      <c r="W3" s="212">
        <v>2</v>
      </c>
      <c r="X3" s="215">
        <v>3</v>
      </c>
      <c r="Y3" s="212">
        <v>3</v>
      </c>
      <c r="Z3" s="212">
        <v>3</v>
      </c>
      <c r="AA3" s="249" t="s">
        <v>713</v>
      </c>
      <c r="AB3" s="218" t="s">
        <v>713</v>
      </c>
      <c r="AC3" s="250" t="s">
        <v>713</v>
      </c>
      <c r="AD3" s="214"/>
      <c r="AE3" s="223"/>
      <c r="AF3" s="223"/>
      <c r="AG3" s="223"/>
      <c r="AH3" s="223"/>
      <c r="AI3" s="212"/>
      <c r="AJ3" s="212"/>
      <c r="AK3" s="215"/>
      <c r="AL3" s="214"/>
      <c r="AM3" s="212"/>
      <c r="AN3" s="212"/>
      <c r="AO3" s="215"/>
      <c r="AP3" s="251" t="s">
        <v>787</v>
      </c>
      <c r="AQ3" s="196"/>
    </row>
    <row r="4" spans="1:43" x14ac:dyDescent="0.2">
      <c r="A4" s="61" t="s">
        <v>515</v>
      </c>
      <c r="B4" s="61" t="s">
        <v>11</v>
      </c>
      <c r="C4" s="176" t="s">
        <v>275</v>
      </c>
      <c r="D4" s="217">
        <v>1</v>
      </c>
      <c r="E4" s="218" t="s">
        <v>639</v>
      </c>
      <c r="F4" s="212" t="s">
        <v>647</v>
      </c>
      <c r="G4" s="218" t="s">
        <v>644</v>
      </c>
      <c r="H4" s="212" t="s">
        <v>649</v>
      </c>
      <c r="I4" s="212" t="s">
        <v>641</v>
      </c>
      <c r="J4" s="212" t="s">
        <v>645</v>
      </c>
      <c r="K4" s="212" t="s">
        <v>643</v>
      </c>
      <c r="L4" s="212"/>
      <c r="M4" s="212"/>
      <c r="N4" s="213" t="s">
        <v>669</v>
      </c>
      <c r="O4" s="242" t="s">
        <v>702</v>
      </c>
      <c r="P4" s="247" t="s">
        <v>732</v>
      </c>
      <c r="Q4" s="214">
        <v>1</v>
      </c>
      <c r="R4" s="212">
        <v>3</v>
      </c>
      <c r="S4" s="212">
        <v>3</v>
      </c>
      <c r="T4" s="212">
        <v>2</v>
      </c>
      <c r="U4" s="215">
        <v>1</v>
      </c>
      <c r="V4" s="214">
        <v>1</v>
      </c>
      <c r="W4" s="212">
        <v>3</v>
      </c>
      <c r="X4" s="215">
        <v>0</v>
      </c>
      <c r="Y4" s="216">
        <v>1</v>
      </c>
      <c r="Z4" s="216">
        <v>2</v>
      </c>
      <c r="AA4" s="249" t="s">
        <v>704</v>
      </c>
      <c r="AB4" s="218" t="s">
        <v>704</v>
      </c>
      <c r="AC4" s="250" t="s">
        <v>713</v>
      </c>
      <c r="AD4" s="238"/>
      <c r="AE4" s="223"/>
      <c r="AF4" s="223"/>
      <c r="AG4" s="212"/>
      <c r="AH4" s="212"/>
      <c r="AI4" s="212"/>
      <c r="AJ4" s="212"/>
      <c r="AK4" s="215"/>
      <c r="AL4" s="214"/>
      <c r="AM4" s="212"/>
      <c r="AN4" s="212"/>
      <c r="AO4" s="215"/>
      <c r="AP4" s="251" t="s">
        <v>780</v>
      </c>
      <c r="AQ4" s="237" t="s">
        <v>781</v>
      </c>
    </row>
    <row r="5" spans="1:43" x14ac:dyDescent="0.2">
      <c r="A5" s="61" t="s">
        <v>527</v>
      </c>
      <c r="B5" s="61" t="s">
        <v>21</v>
      </c>
      <c r="C5" s="176" t="s">
        <v>283</v>
      </c>
      <c r="D5" s="217">
        <v>1</v>
      </c>
      <c r="E5" s="218" t="s">
        <v>639</v>
      </c>
      <c r="F5" s="212" t="s">
        <v>647</v>
      </c>
      <c r="G5" s="218" t="s">
        <v>644</v>
      </c>
      <c r="H5" s="212" t="s">
        <v>643</v>
      </c>
      <c r="I5" s="212" t="s">
        <v>641</v>
      </c>
      <c r="J5" s="212" t="s">
        <v>645</v>
      </c>
      <c r="K5" s="212" t="s">
        <v>643</v>
      </c>
      <c r="L5" s="212"/>
      <c r="M5" s="212"/>
      <c r="N5" s="213" t="s">
        <v>669</v>
      </c>
      <c r="O5" s="242" t="s">
        <v>702</v>
      </c>
      <c r="P5" s="247" t="s">
        <v>732</v>
      </c>
      <c r="Q5" s="214">
        <v>1</v>
      </c>
      <c r="R5" s="212">
        <v>2</v>
      </c>
      <c r="S5" s="212">
        <v>3</v>
      </c>
      <c r="T5" s="212">
        <v>2</v>
      </c>
      <c r="U5" s="215">
        <v>1</v>
      </c>
      <c r="V5" s="214">
        <v>0</v>
      </c>
      <c r="W5" s="212">
        <v>3</v>
      </c>
      <c r="X5" s="215">
        <v>1</v>
      </c>
      <c r="Y5" s="216">
        <v>1</v>
      </c>
      <c r="Z5" s="216">
        <v>2</v>
      </c>
      <c r="AA5" s="249" t="s">
        <v>713</v>
      </c>
      <c r="AB5" s="218" t="s">
        <v>713</v>
      </c>
      <c r="AC5" s="250" t="s">
        <v>713</v>
      </c>
      <c r="AD5" s="238"/>
      <c r="AE5" s="223"/>
      <c r="AF5" s="223"/>
      <c r="AG5" s="212"/>
      <c r="AH5" s="212"/>
      <c r="AI5" s="212"/>
      <c r="AJ5" s="212"/>
      <c r="AK5" s="215"/>
      <c r="AL5" s="214"/>
      <c r="AM5" s="212"/>
      <c r="AN5" s="212"/>
      <c r="AO5" s="215"/>
      <c r="AP5" s="251" t="s">
        <v>749</v>
      </c>
      <c r="AQ5" s="237" t="s">
        <v>781</v>
      </c>
    </row>
    <row r="6" spans="1:43" x14ac:dyDescent="0.2">
      <c r="A6" s="61" t="s">
        <v>582</v>
      </c>
      <c r="B6" s="61" t="s">
        <v>51</v>
      </c>
      <c r="C6" s="176" t="s">
        <v>318</v>
      </c>
      <c r="D6" s="217">
        <v>1</v>
      </c>
      <c r="E6" s="218" t="s">
        <v>639</v>
      </c>
      <c r="F6" s="212" t="s">
        <v>647</v>
      </c>
      <c r="G6" s="218" t="s">
        <v>644</v>
      </c>
      <c r="H6" s="212" t="s">
        <v>643</v>
      </c>
      <c r="I6" s="212" t="s">
        <v>641</v>
      </c>
      <c r="J6" s="212" t="s">
        <v>645</v>
      </c>
      <c r="K6" s="212" t="s">
        <v>643</v>
      </c>
      <c r="L6" s="212"/>
      <c r="M6" s="212"/>
      <c r="N6" s="213" t="s">
        <v>679</v>
      </c>
      <c r="O6" s="242" t="s">
        <v>702</v>
      </c>
      <c r="P6" s="247" t="s">
        <v>732</v>
      </c>
      <c r="Q6" s="214">
        <v>1</v>
      </c>
      <c r="R6" s="212">
        <v>3</v>
      </c>
      <c r="S6" s="212">
        <v>3</v>
      </c>
      <c r="T6" s="212">
        <v>3</v>
      </c>
      <c r="U6" s="215">
        <v>1</v>
      </c>
      <c r="V6" s="214">
        <v>1</v>
      </c>
      <c r="W6" s="212">
        <v>3</v>
      </c>
      <c r="X6" s="215">
        <v>2</v>
      </c>
      <c r="Y6" s="216">
        <v>1</v>
      </c>
      <c r="Z6" s="216">
        <v>2</v>
      </c>
      <c r="AA6" s="249" t="s">
        <v>713</v>
      </c>
      <c r="AB6" s="218" t="s">
        <v>713</v>
      </c>
      <c r="AC6" s="250" t="s">
        <v>713</v>
      </c>
      <c r="AD6" s="238"/>
      <c r="AE6" s="223"/>
      <c r="AF6" s="223"/>
      <c r="AG6" s="212"/>
      <c r="AH6" s="212"/>
      <c r="AI6" s="212"/>
      <c r="AJ6" s="212"/>
      <c r="AK6" s="215"/>
      <c r="AL6" s="214"/>
      <c r="AM6" s="212"/>
      <c r="AN6" s="212"/>
      <c r="AO6" s="215"/>
      <c r="AP6" s="251" t="s">
        <v>749</v>
      </c>
      <c r="AQ6" s="237" t="s">
        <v>781</v>
      </c>
    </row>
    <row r="7" spans="1:43" x14ac:dyDescent="0.2">
      <c r="A7" s="61" t="s">
        <v>559</v>
      </c>
      <c r="B7" s="61" t="s">
        <v>32</v>
      </c>
      <c r="C7" s="176" t="s">
        <v>298</v>
      </c>
      <c r="D7" s="217">
        <v>1</v>
      </c>
      <c r="E7" s="218" t="s">
        <v>639</v>
      </c>
      <c r="F7" s="218" t="s">
        <v>640</v>
      </c>
      <c r="G7" s="218" t="s">
        <v>644</v>
      </c>
      <c r="H7" s="218" t="s">
        <v>644</v>
      </c>
      <c r="I7" s="218" t="s">
        <v>641</v>
      </c>
      <c r="J7" s="218" t="s">
        <v>643</v>
      </c>
      <c r="K7" s="218" t="s">
        <v>651</v>
      </c>
      <c r="L7" s="218"/>
      <c r="M7" s="218"/>
      <c r="N7" s="220" t="s">
        <v>675</v>
      </c>
      <c r="O7" s="242" t="s">
        <v>702</v>
      </c>
      <c r="P7" s="247" t="s">
        <v>732</v>
      </c>
      <c r="Q7" s="214">
        <v>1</v>
      </c>
      <c r="R7" s="212">
        <v>2</v>
      </c>
      <c r="S7" s="212">
        <v>3</v>
      </c>
      <c r="T7" s="212">
        <v>3</v>
      </c>
      <c r="U7" s="215">
        <v>1</v>
      </c>
      <c r="V7" s="214">
        <v>1</v>
      </c>
      <c r="W7" s="212">
        <v>3</v>
      </c>
      <c r="X7" s="215">
        <v>0</v>
      </c>
      <c r="Y7" s="216">
        <v>1</v>
      </c>
      <c r="Z7" s="216"/>
      <c r="AA7" s="249" t="s">
        <v>634</v>
      </c>
      <c r="AB7" s="218" t="s">
        <v>634</v>
      </c>
      <c r="AC7" s="250" t="s">
        <v>634</v>
      </c>
      <c r="AD7" s="214"/>
      <c r="AE7" s="223"/>
      <c r="AF7" s="223"/>
      <c r="AG7" s="223"/>
      <c r="AH7" s="223"/>
      <c r="AI7" s="223"/>
      <c r="AJ7" s="223"/>
      <c r="AK7" s="235"/>
      <c r="AL7" s="214"/>
      <c r="AM7" s="212"/>
      <c r="AN7" s="212"/>
      <c r="AO7" s="215"/>
      <c r="AP7" s="251"/>
      <c r="AQ7" s="237" t="s">
        <v>735</v>
      </c>
    </row>
    <row r="8" spans="1:43" x14ac:dyDescent="0.2">
      <c r="A8" s="61" t="s">
        <v>562</v>
      </c>
      <c r="B8" s="61" t="s">
        <v>35</v>
      </c>
      <c r="C8" s="176" t="s">
        <v>300</v>
      </c>
      <c r="D8" s="217">
        <v>1</v>
      </c>
      <c r="E8" s="218" t="s">
        <v>639</v>
      </c>
      <c r="F8" s="218" t="s">
        <v>647</v>
      </c>
      <c r="G8" s="218" t="s">
        <v>643</v>
      </c>
      <c r="H8" s="218" t="s">
        <v>649</v>
      </c>
      <c r="I8" s="218" t="s">
        <v>641</v>
      </c>
      <c r="J8" s="218" t="s">
        <v>645</v>
      </c>
      <c r="K8" s="218" t="s">
        <v>651</v>
      </c>
      <c r="L8" s="218"/>
      <c r="M8" s="218"/>
      <c r="N8" s="220" t="s">
        <v>680</v>
      </c>
      <c r="O8" s="242" t="s">
        <v>702</v>
      </c>
      <c r="P8" s="247" t="s">
        <v>648</v>
      </c>
      <c r="Q8" s="214">
        <v>0</v>
      </c>
      <c r="R8" s="212">
        <v>1</v>
      </c>
      <c r="S8" s="212">
        <v>3</v>
      </c>
      <c r="T8" s="212">
        <v>3</v>
      </c>
      <c r="U8" s="215">
        <v>1</v>
      </c>
      <c r="V8" s="214">
        <v>0</v>
      </c>
      <c r="W8" s="212">
        <v>3</v>
      </c>
      <c r="X8" s="215">
        <v>1</v>
      </c>
      <c r="Y8" s="216">
        <v>2</v>
      </c>
      <c r="Z8" s="216"/>
      <c r="AA8" s="249" t="s">
        <v>634</v>
      </c>
      <c r="AB8" s="218" t="s">
        <v>634</v>
      </c>
      <c r="AC8" s="250" t="s">
        <v>634</v>
      </c>
      <c r="AD8" s="214"/>
      <c r="AE8" s="223"/>
      <c r="AF8" s="223"/>
      <c r="AG8" s="223"/>
      <c r="AH8" s="223"/>
      <c r="AI8" s="223"/>
      <c r="AJ8" s="212"/>
      <c r="AK8" s="215"/>
      <c r="AL8" s="214"/>
      <c r="AM8" s="212"/>
      <c r="AN8" s="212"/>
      <c r="AO8" s="215"/>
      <c r="AP8" s="251" t="s">
        <v>736</v>
      </c>
      <c r="AQ8" s="237" t="s">
        <v>737</v>
      </c>
    </row>
    <row r="9" spans="1:43" x14ac:dyDescent="0.2">
      <c r="A9" s="61" t="s">
        <v>138</v>
      </c>
      <c r="B9" s="61" t="s">
        <v>110</v>
      </c>
      <c r="C9" s="176" t="s">
        <v>282</v>
      </c>
      <c r="D9" s="217">
        <v>1</v>
      </c>
      <c r="E9" s="218" t="s">
        <v>639</v>
      </c>
      <c r="F9" s="218" t="s">
        <v>647</v>
      </c>
      <c r="G9" s="218" t="s">
        <v>644</v>
      </c>
      <c r="H9" s="218" t="s">
        <v>643</v>
      </c>
      <c r="I9" s="218" t="s">
        <v>650</v>
      </c>
      <c r="J9" s="218" t="s">
        <v>643</v>
      </c>
      <c r="K9" s="218" t="s">
        <v>651</v>
      </c>
      <c r="L9" s="218"/>
      <c r="M9" s="218"/>
      <c r="N9" s="220" t="s">
        <v>669</v>
      </c>
      <c r="O9" s="242" t="s">
        <v>715</v>
      </c>
      <c r="P9" s="247" t="s">
        <v>727</v>
      </c>
      <c r="Q9" s="214">
        <v>0</v>
      </c>
      <c r="R9" s="212">
        <v>1</v>
      </c>
      <c r="S9" s="212">
        <v>3</v>
      </c>
      <c r="T9" s="212">
        <v>3</v>
      </c>
      <c r="U9" s="215">
        <v>2</v>
      </c>
      <c r="V9" s="214">
        <v>0</v>
      </c>
      <c r="W9" s="212">
        <v>3</v>
      </c>
      <c r="X9" s="215">
        <v>2</v>
      </c>
      <c r="Y9" s="216">
        <v>2</v>
      </c>
      <c r="Z9" s="216"/>
      <c r="AA9" s="249" t="s">
        <v>704</v>
      </c>
      <c r="AB9" s="218" t="s">
        <v>704</v>
      </c>
      <c r="AC9" s="215"/>
      <c r="AD9" s="214"/>
      <c r="AE9" s="212"/>
      <c r="AF9" s="212"/>
      <c r="AG9" s="223"/>
      <c r="AH9" s="223"/>
      <c r="AI9" s="223"/>
      <c r="AJ9" s="223"/>
      <c r="AK9" s="215"/>
      <c r="AL9" s="214"/>
      <c r="AM9" s="212"/>
      <c r="AN9" s="212"/>
      <c r="AO9" s="215"/>
      <c r="AP9" s="251" t="s">
        <v>738</v>
      </c>
      <c r="AQ9" s="237" t="s">
        <v>739</v>
      </c>
    </row>
    <row r="10" spans="1:43" x14ac:dyDescent="0.2">
      <c r="A10" s="61" t="s">
        <v>576</v>
      </c>
      <c r="B10" s="61" t="s">
        <v>45</v>
      </c>
      <c r="C10" s="176" t="s">
        <v>310</v>
      </c>
      <c r="D10" s="217">
        <v>1</v>
      </c>
      <c r="E10" s="218" t="s">
        <v>639</v>
      </c>
      <c r="F10" s="212" t="s">
        <v>647</v>
      </c>
      <c r="G10" s="218" t="s">
        <v>646</v>
      </c>
      <c r="H10" s="212" t="s">
        <v>649</v>
      </c>
      <c r="I10" s="212" t="s">
        <v>641</v>
      </c>
      <c r="J10" s="212" t="s">
        <v>643</v>
      </c>
      <c r="K10" s="218" t="s">
        <v>651</v>
      </c>
      <c r="L10" s="218"/>
      <c r="M10" s="218"/>
      <c r="N10" s="213" t="s">
        <v>686</v>
      </c>
      <c r="O10" s="242" t="s">
        <v>702</v>
      </c>
      <c r="P10" s="247" t="s">
        <v>732</v>
      </c>
      <c r="Q10" s="214">
        <v>0</v>
      </c>
      <c r="R10" s="212">
        <v>2</v>
      </c>
      <c r="S10" s="212">
        <v>3</v>
      </c>
      <c r="T10" s="212">
        <v>3</v>
      </c>
      <c r="U10" s="215">
        <v>2</v>
      </c>
      <c r="V10" s="214">
        <v>3</v>
      </c>
      <c r="W10" s="212">
        <v>3</v>
      </c>
      <c r="X10" s="215">
        <v>2</v>
      </c>
      <c r="Y10" s="216">
        <v>2</v>
      </c>
      <c r="Z10" s="216">
        <v>3</v>
      </c>
      <c r="AA10" s="249" t="s">
        <v>704</v>
      </c>
      <c r="AB10" s="218" t="s">
        <v>713</v>
      </c>
      <c r="AC10" s="250" t="s">
        <v>704</v>
      </c>
      <c r="AD10" s="214"/>
      <c r="AE10" s="223"/>
      <c r="AF10" s="223"/>
      <c r="AG10" s="223"/>
      <c r="AH10" s="223"/>
      <c r="AI10" s="223"/>
      <c r="AJ10" s="223"/>
      <c r="AK10" s="235"/>
      <c r="AL10" s="214"/>
      <c r="AM10" s="212"/>
      <c r="AN10" s="212"/>
      <c r="AO10" s="215"/>
      <c r="AP10" s="251" t="s">
        <v>710</v>
      </c>
      <c r="AQ10" s="237" t="s">
        <v>774</v>
      </c>
    </row>
    <row r="11" spans="1:43" x14ac:dyDescent="0.2">
      <c r="A11" s="61" t="s">
        <v>581</v>
      </c>
      <c r="B11" s="61" t="s">
        <v>89</v>
      </c>
      <c r="C11" s="176" t="s">
        <v>317</v>
      </c>
      <c r="D11" s="217">
        <v>1</v>
      </c>
      <c r="E11" s="218" t="s">
        <v>639</v>
      </c>
      <c r="F11" s="212" t="s">
        <v>647</v>
      </c>
      <c r="G11" s="218" t="s">
        <v>643</v>
      </c>
      <c r="H11" s="212" t="s">
        <v>644</v>
      </c>
      <c r="I11" s="212" t="s">
        <v>650</v>
      </c>
      <c r="J11" s="212" t="s">
        <v>645</v>
      </c>
      <c r="K11" s="218" t="s">
        <v>651</v>
      </c>
      <c r="L11" s="218"/>
      <c r="M11" s="218"/>
      <c r="N11" s="213" t="s">
        <v>679</v>
      </c>
      <c r="O11" s="242" t="s">
        <v>709</v>
      </c>
      <c r="P11" s="247" t="s">
        <v>820</v>
      </c>
      <c r="Q11" s="214">
        <v>3</v>
      </c>
      <c r="R11" s="212">
        <v>3</v>
      </c>
      <c r="S11" s="212">
        <v>2</v>
      </c>
      <c r="T11" s="212">
        <v>1</v>
      </c>
      <c r="U11" s="215">
        <v>0</v>
      </c>
      <c r="V11" s="214">
        <v>1</v>
      </c>
      <c r="W11" s="212">
        <v>3</v>
      </c>
      <c r="X11" s="215">
        <v>1</v>
      </c>
      <c r="Y11" s="216">
        <v>2</v>
      </c>
      <c r="Z11" s="216">
        <v>2</v>
      </c>
      <c r="AA11" s="249" t="s">
        <v>713</v>
      </c>
      <c r="AB11" s="218" t="s">
        <v>704</v>
      </c>
      <c r="AC11" s="250" t="s">
        <v>713</v>
      </c>
      <c r="AD11" s="214"/>
      <c r="AE11" s="212"/>
      <c r="AF11" s="223"/>
      <c r="AG11" s="223"/>
      <c r="AH11" s="223"/>
      <c r="AI11" s="212"/>
      <c r="AJ11" s="212"/>
      <c r="AK11" s="215"/>
      <c r="AL11" s="214"/>
      <c r="AM11" s="212"/>
      <c r="AN11" s="212"/>
      <c r="AO11" s="215"/>
      <c r="AP11" s="251" t="s">
        <v>756</v>
      </c>
      <c r="AQ11" s="237" t="s">
        <v>790</v>
      </c>
    </row>
    <row r="12" spans="1:43" x14ac:dyDescent="0.2">
      <c r="A12" s="61" t="s">
        <v>550</v>
      </c>
      <c r="B12" s="115" t="s">
        <v>344</v>
      </c>
      <c r="C12" s="176" t="s">
        <v>343</v>
      </c>
      <c r="D12" s="217">
        <v>1</v>
      </c>
      <c r="E12" s="218" t="s">
        <v>639</v>
      </c>
      <c r="F12" s="212"/>
      <c r="G12" s="212"/>
      <c r="H12" s="212"/>
      <c r="I12" s="212"/>
      <c r="J12" s="212"/>
      <c r="K12" s="212"/>
      <c r="L12" s="212"/>
      <c r="M12" s="212"/>
      <c r="N12" s="213"/>
      <c r="O12" s="241"/>
      <c r="P12" s="246"/>
      <c r="Q12" s="214"/>
      <c r="R12" s="212"/>
      <c r="S12" s="212"/>
      <c r="T12" s="212"/>
      <c r="U12" s="215"/>
      <c r="V12" s="214"/>
      <c r="W12" s="212"/>
      <c r="X12" s="215"/>
      <c r="Y12" s="216"/>
      <c r="Z12" s="216"/>
      <c r="AA12" s="214"/>
      <c r="AB12" s="212"/>
      <c r="AC12" s="215"/>
      <c r="AD12" s="214"/>
      <c r="AE12" s="212"/>
      <c r="AF12" s="212"/>
      <c r="AG12" s="212"/>
      <c r="AH12" s="212"/>
      <c r="AI12" s="212"/>
      <c r="AJ12" s="212"/>
      <c r="AK12" s="215"/>
      <c r="AL12" s="214"/>
      <c r="AM12" s="212"/>
      <c r="AN12" s="212"/>
      <c r="AO12" s="215"/>
      <c r="AP12" s="203"/>
      <c r="AQ12" s="196"/>
    </row>
    <row r="13" spans="1:43" x14ac:dyDescent="0.2">
      <c r="A13" s="116" t="s">
        <v>552</v>
      </c>
      <c r="B13" s="116" t="s">
        <v>29</v>
      </c>
      <c r="C13" s="185" t="s">
        <v>294</v>
      </c>
      <c r="D13" s="217">
        <v>1</v>
      </c>
      <c r="E13" s="218" t="s">
        <v>639</v>
      </c>
      <c r="F13" s="212" t="s">
        <v>647</v>
      </c>
      <c r="G13" s="218" t="s">
        <v>646</v>
      </c>
      <c r="H13" s="212" t="s">
        <v>649</v>
      </c>
      <c r="I13" s="212" t="s">
        <v>641</v>
      </c>
      <c r="J13" s="212" t="s">
        <v>645</v>
      </c>
      <c r="K13" s="218" t="s">
        <v>651</v>
      </c>
      <c r="L13" s="218"/>
      <c r="M13" s="218"/>
      <c r="N13" s="213" t="s">
        <v>678</v>
      </c>
      <c r="O13" s="242" t="s">
        <v>702</v>
      </c>
      <c r="P13" s="247" t="s">
        <v>732</v>
      </c>
      <c r="Q13" s="214">
        <v>0</v>
      </c>
      <c r="R13" s="212">
        <v>2</v>
      </c>
      <c r="S13" s="212">
        <v>3</v>
      </c>
      <c r="T13" s="212">
        <v>3</v>
      </c>
      <c r="U13" s="215">
        <v>1</v>
      </c>
      <c r="V13" s="214">
        <v>1</v>
      </c>
      <c r="W13" s="212">
        <v>3</v>
      </c>
      <c r="X13" s="215">
        <v>1</v>
      </c>
      <c r="Y13" s="216">
        <v>1</v>
      </c>
      <c r="Z13" s="216"/>
      <c r="AA13" s="249" t="s">
        <v>704</v>
      </c>
      <c r="AB13" s="218" t="s">
        <v>704</v>
      </c>
      <c r="AC13" s="215"/>
      <c r="AD13" s="214"/>
      <c r="AE13" s="223"/>
      <c r="AF13" s="223"/>
      <c r="AG13" s="223"/>
      <c r="AH13" s="223"/>
      <c r="AI13" s="223"/>
      <c r="AJ13" s="212"/>
      <c r="AK13" s="215"/>
      <c r="AL13" s="214"/>
      <c r="AM13" s="212"/>
      <c r="AN13" s="212"/>
      <c r="AO13" s="215"/>
      <c r="AP13" s="251" t="s">
        <v>757</v>
      </c>
      <c r="AQ13" s="237" t="s">
        <v>758</v>
      </c>
    </row>
    <row r="14" spans="1:43" x14ac:dyDescent="0.2">
      <c r="A14" s="61" t="s">
        <v>587</v>
      </c>
      <c r="B14" s="61" t="s">
        <v>91</v>
      </c>
      <c r="C14" s="176" t="s">
        <v>322</v>
      </c>
      <c r="D14" s="217">
        <v>1</v>
      </c>
      <c r="E14" s="218" t="s">
        <v>639</v>
      </c>
      <c r="F14" s="212" t="s">
        <v>647</v>
      </c>
      <c r="G14" s="218" t="s">
        <v>646</v>
      </c>
      <c r="H14" s="212" t="s">
        <v>644</v>
      </c>
      <c r="I14" s="212" t="s">
        <v>641</v>
      </c>
      <c r="J14" s="212" t="s">
        <v>645</v>
      </c>
      <c r="K14" s="218" t="s">
        <v>651</v>
      </c>
      <c r="L14" s="218"/>
      <c r="M14" s="218"/>
      <c r="N14" s="213" t="s">
        <v>684</v>
      </c>
      <c r="O14" s="242" t="s">
        <v>702</v>
      </c>
      <c r="P14" s="247" t="s">
        <v>732</v>
      </c>
      <c r="Q14" s="214">
        <v>2</v>
      </c>
      <c r="R14" s="212">
        <v>3</v>
      </c>
      <c r="S14" s="212">
        <v>3</v>
      </c>
      <c r="T14" s="212">
        <v>3</v>
      </c>
      <c r="U14" s="215">
        <v>1</v>
      </c>
      <c r="V14" s="214">
        <v>2</v>
      </c>
      <c r="W14" s="212">
        <v>3</v>
      </c>
      <c r="X14" s="215">
        <v>0</v>
      </c>
      <c r="Y14" s="216">
        <v>1</v>
      </c>
      <c r="Z14" s="216"/>
      <c r="AA14" s="249" t="s">
        <v>704</v>
      </c>
      <c r="AB14" s="218" t="s">
        <v>704</v>
      </c>
      <c r="AC14" s="215"/>
      <c r="AD14" s="214"/>
      <c r="AE14" s="223"/>
      <c r="AF14" s="223"/>
      <c r="AG14" s="223"/>
      <c r="AH14" s="223"/>
      <c r="AI14" s="223"/>
      <c r="AJ14" s="212"/>
      <c r="AK14" s="215"/>
      <c r="AL14" s="214"/>
      <c r="AM14" s="212"/>
      <c r="AN14" s="212"/>
      <c r="AO14" s="215"/>
      <c r="AP14" s="251" t="s">
        <v>757</v>
      </c>
      <c r="AQ14" s="237" t="s">
        <v>759</v>
      </c>
    </row>
    <row r="15" spans="1:43" x14ac:dyDescent="0.2">
      <c r="A15" s="61" t="s">
        <v>534</v>
      </c>
      <c r="B15" s="61" t="s">
        <v>34</v>
      </c>
      <c r="C15" s="176" t="s">
        <v>299</v>
      </c>
      <c r="D15" s="217">
        <v>1</v>
      </c>
      <c r="E15" s="218" t="s">
        <v>639</v>
      </c>
      <c r="F15" s="218" t="s">
        <v>640</v>
      </c>
      <c r="G15" s="218" t="s">
        <v>644</v>
      </c>
      <c r="H15" s="218" t="s">
        <v>667</v>
      </c>
      <c r="I15" s="218" t="s">
        <v>641</v>
      </c>
      <c r="J15" s="218" t="s">
        <v>643</v>
      </c>
      <c r="K15" s="212" t="s">
        <v>651</v>
      </c>
      <c r="L15" s="212"/>
      <c r="M15" s="212"/>
      <c r="N15" s="220" t="s">
        <v>712</v>
      </c>
      <c r="O15" s="242" t="s">
        <v>702</v>
      </c>
      <c r="P15" s="247" t="s">
        <v>732</v>
      </c>
      <c r="Q15" s="214">
        <v>1</v>
      </c>
      <c r="R15" s="212">
        <v>2</v>
      </c>
      <c r="S15" s="212">
        <v>3</v>
      </c>
      <c r="T15" s="212">
        <v>3</v>
      </c>
      <c r="U15" s="215">
        <v>2</v>
      </c>
      <c r="V15" s="214">
        <v>2</v>
      </c>
      <c r="W15" s="212">
        <v>3</v>
      </c>
      <c r="X15" s="215">
        <v>3</v>
      </c>
      <c r="Y15" s="216">
        <v>3</v>
      </c>
      <c r="Z15" s="216"/>
      <c r="AA15" s="214" t="s">
        <v>634</v>
      </c>
      <c r="AB15" s="212" t="s">
        <v>634</v>
      </c>
      <c r="AC15" s="215" t="s">
        <v>634</v>
      </c>
      <c r="AD15" s="238"/>
      <c r="AE15" s="223"/>
      <c r="AF15" s="223"/>
      <c r="AG15" s="223"/>
      <c r="AH15" s="223"/>
      <c r="AI15" s="223"/>
      <c r="AJ15" s="223"/>
      <c r="AK15" s="235"/>
      <c r="AL15" s="214"/>
      <c r="AM15" s="212"/>
      <c r="AN15" s="212"/>
      <c r="AO15" s="215"/>
      <c r="AP15" s="203" t="s">
        <v>710</v>
      </c>
      <c r="AQ15" s="237" t="s">
        <v>725</v>
      </c>
    </row>
    <row r="16" spans="1:43" x14ac:dyDescent="0.2">
      <c r="A16" s="61" t="s">
        <v>560</v>
      </c>
      <c r="B16" s="61" t="s">
        <v>497</v>
      </c>
      <c r="C16" s="176" t="s">
        <v>387</v>
      </c>
      <c r="D16" s="217">
        <v>1</v>
      </c>
      <c r="E16" s="218" t="s">
        <v>639</v>
      </c>
      <c r="F16" s="218" t="s">
        <v>640</v>
      </c>
      <c r="G16" s="218" t="s">
        <v>644</v>
      </c>
      <c r="H16" s="218" t="s">
        <v>667</v>
      </c>
      <c r="I16" s="218" t="s">
        <v>641</v>
      </c>
      <c r="J16" s="218" t="s">
        <v>645</v>
      </c>
      <c r="K16" s="212" t="s">
        <v>651</v>
      </c>
      <c r="L16" s="212"/>
      <c r="M16" s="212"/>
      <c r="N16" s="220" t="s">
        <v>712</v>
      </c>
      <c r="O16" s="242" t="s">
        <v>702</v>
      </c>
      <c r="P16" s="247" t="s">
        <v>732</v>
      </c>
      <c r="Q16" s="214">
        <v>0</v>
      </c>
      <c r="R16" s="212">
        <v>1</v>
      </c>
      <c r="S16" s="212">
        <v>3</v>
      </c>
      <c r="T16" s="212">
        <v>3</v>
      </c>
      <c r="U16" s="215">
        <v>2</v>
      </c>
      <c r="V16" s="214">
        <v>2</v>
      </c>
      <c r="W16" s="212">
        <v>3</v>
      </c>
      <c r="X16" s="215">
        <v>1</v>
      </c>
      <c r="Y16" s="216">
        <v>2</v>
      </c>
      <c r="Z16" s="216"/>
      <c r="AA16" s="214" t="s">
        <v>634</v>
      </c>
      <c r="AB16" s="212" t="s">
        <v>704</v>
      </c>
      <c r="AC16" s="215" t="s">
        <v>704</v>
      </c>
      <c r="AD16" s="238"/>
      <c r="AE16" s="223"/>
      <c r="AF16" s="223"/>
      <c r="AG16" s="223"/>
      <c r="AH16" s="212"/>
      <c r="AI16" s="212"/>
      <c r="AJ16" s="212"/>
      <c r="AK16" s="215"/>
      <c r="AL16" s="214"/>
      <c r="AM16" s="212"/>
      <c r="AN16" s="212"/>
      <c r="AO16" s="215"/>
      <c r="AP16" s="203" t="s">
        <v>710</v>
      </c>
      <c r="AQ16" s="196"/>
    </row>
    <row r="17" spans="1:43" x14ac:dyDescent="0.2">
      <c r="A17" s="61" t="s">
        <v>170</v>
      </c>
      <c r="B17" s="61" t="s">
        <v>465</v>
      </c>
      <c r="C17" s="176" t="s">
        <v>464</v>
      </c>
      <c r="D17" s="217">
        <v>1</v>
      </c>
      <c r="E17" s="218" t="s">
        <v>639</v>
      </c>
      <c r="F17" s="212" t="s">
        <v>647</v>
      </c>
      <c r="G17" s="218" t="s">
        <v>646</v>
      </c>
      <c r="H17" s="212" t="s">
        <v>643</v>
      </c>
      <c r="I17" s="212" t="s">
        <v>650</v>
      </c>
      <c r="J17" s="212" t="s">
        <v>670</v>
      </c>
      <c r="K17" s="218" t="s">
        <v>651</v>
      </c>
      <c r="L17" s="218"/>
      <c r="M17" s="218"/>
      <c r="N17" s="213" t="s">
        <v>685</v>
      </c>
      <c r="O17" s="242" t="s">
        <v>722</v>
      </c>
      <c r="P17" s="247" t="s">
        <v>727</v>
      </c>
      <c r="Q17" s="214">
        <v>1</v>
      </c>
      <c r="R17" s="212">
        <v>2</v>
      </c>
      <c r="S17" s="212">
        <v>2</v>
      </c>
      <c r="T17" s="212">
        <v>3</v>
      </c>
      <c r="U17" s="215">
        <v>3</v>
      </c>
      <c r="V17" s="214">
        <v>0</v>
      </c>
      <c r="W17" s="212">
        <v>3</v>
      </c>
      <c r="X17" s="215">
        <v>2</v>
      </c>
      <c r="Y17" s="216">
        <v>2</v>
      </c>
      <c r="Z17" s="216">
        <v>2</v>
      </c>
      <c r="AA17" s="249" t="s">
        <v>704</v>
      </c>
      <c r="AB17" s="218" t="s">
        <v>634</v>
      </c>
      <c r="AC17" s="250" t="s">
        <v>713</v>
      </c>
      <c r="AD17" s="214"/>
      <c r="AE17" s="212"/>
      <c r="AF17" s="212"/>
      <c r="AG17" s="223"/>
      <c r="AH17" s="223"/>
      <c r="AI17" s="223"/>
      <c r="AJ17" s="212"/>
      <c r="AK17" s="215"/>
      <c r="AL17" s="214"/>
      <c r="AM17" s="212"/>
      <c r="AN17" s="212"/>
      <c r="AO17" s="215"/>
      <c r="AP17" s="251" t="s">
        <v>777</v>
      </c>
      <c r="AQ17" s="237" t="s">
        <v>778</v>
      </c>
    </row>
    <row r="18" spans="1:43" x14ac:dyDescent="0.2">
      <c r="A18" s="61" t="s">
        <v>522</v>
      </c>
      <c r="B18" s="61" t="s">
        <v>19</v>
      </c>
      <c r="C18" s="176" t="s">
        <v>280</v>
      </c>
      <c r="D18" s="217">
        <v>1</v>
      </c>
      <c r="E18" s="218" t="s">
        <v>639</v>
      </c>
      <c r="F18" s="218" t="s">
        <v>647</v>
      </c>
      <c r="G18" s="218" t="s">
        <v>644</v>
      </c>
      <c r="H18" s="218" t="s">
        <v>666</v>
      </c>
      <c r="I18" s="218" t="s">
        <v>650</v>
      </c>
      <c r="J18" s="218" t="s">
        <v>670</v>
      </c>
      <c r="K18" s="218" t="s">
        <v>651</v>
      </c>
      <c r="L18" s="218"/>
      <c r="M18" s="218"/>
      <c r="N18" s="220" t="s">
        <v>679</v>
      </c>
      <c r="O18" s="242" t="s">
        <v>702</v>
      </c>
      <c r="P18" s="247" t="s">
        <v>727</v>
      </c>
      <c r="Q18" s="214">
        <v>2</v>
      </c>
      <c r="R18" s="212">
        <v>2</v>
      </c>
      <c r="S18" s="212">
        <v>3</v>
      </c>
      <c r="T18" s="212">
        <v>3</v>
      </c>
      <c r="U18" s="215">
        <v>2</v>
      </c>
      <c r="V18" s="214">
        <v>0</v>
      </c>
      <c r="W18" s="212">
        <v>3</v>
      </c>
      <c r="X18" s="215">
        <v>2</v>
      </c>
      <c r="Y18" s="216">
        <v>2</v>
      </c>
      <c r="Z18" s="216"/>
      <c r="AA18" s="249" t="s">
        <v>634</v>
      </c>
      <c r="AB18" s="218" t="s">
        <v>713</v>
      </c>
      <c r="AC18" s="250" t="s">
        <v>713</v>
      </c>
      <c r="AD18" s="214"/>
      <c r="AE18" s="212"/>
      <c r="AF18" s="212"/>
      <c r="AG18" s="223"/>
      <c r="AH18" s="223"/>
      <c r="AI18" s="223"/>
      <c r="AJ18" s="223"/>
      <c r="AK18" s="215"/>
      <c r="AL18" s="214"/>
      <c r="AM18" s="212"/>
      <c r="AN18" s="212"/>
      <c r="AO18" s="215"/>
      <c r="AP18" s="251" t="s">
        <v>733</v>
      </c>
      <c r="AQ18" s="237" t="s">
        <v>734</v>
      </c>
    </row>
    <row r="19" spans="1:43" x14ac:dyDescent="0.2">
      <c r="A19" s="61" t="s">
        <v>590</v>
      </c>
      <c r="B19" s="61" t="s">
        <v>52</v>
      </c>
      <c r="C19" s="176" t="s">
        <v>324</v>
      </c>
      <c r="D19" s="217">
        <v>1</v>
      </c>
      <c r="E19" s="218" t="s">
        <v>639</v>
      </c>
      <c r="F19" s="218" t="s">
        <v>647</v>
      </c>
      <c r="G19" s="218" t="s">
        <v>644</v>
      </c>
      <c r="H19" s="218" t="s">
        <v>666</v>
      </c>
      <c r="I19" s="218" t="s">
        <v>650</v>
      </c>
      <c r="J19" s="218" t="s">
        <v>670</v>
      </c>
      <c r="K19" s="218" t="s">
        <v>651</v>
      </c>
      <c r="L19" s="218"/>
      <c r="M19" s="218"/>
      <c r="N19" s="220" t="s">
        <v>684</v>
      </c>
      <c r="O19" s="242" t="s">
        <v>729</v>
      </c>
      <c r="P19" s="247" t="s">
        <v>727</v>
      </c>
      <c r="Q19" s="214">
        <v>1</v>
      </c>
      <c r="R19" s="212">
        <v>3</v>
      </c>
      <c r="S19" s="212">
        <v>3</v>
      </c>
      <c r="T19" s="212">
        <v>3</v>
      </c>
      <c r="U19" s="215">
        <v>1</v>
      </c>
      <c r="V19" s="214"/>
      <c r="W19" s="212">
        <v>3</v>
      </c>
      <c r="X19" s="215">
        <v>2</v>
      </c>
      <c r="Y19" s="216">
        <v>1</v>
      </c>
      <c r="Z19" s="216"/>
      <c r="AA19" s="249" t="s">
        <v>634</v>
      </c>
      <c r="AB19" s="218" t="s">
        <v>704</v>
      </c>
      <c r="AC19" s="250" t="s">
        <v>704</v>
      </c>
      <c r="AD19" s="214"/>
      <c r="AE19" s="212"/>
      <c r="AF19" s="212"/>
      <c r="AG19" s="223"/>
      <c r="AH19" s="223"/>
      <c r="AI19" s="223"/>
      <c r="AJ19" s="223"/>
      <c r="AK19" s="215"/>
      <c r="AL19" s="214"/>
      <c r="AM19" s="212"/>
      <c r="AN19" s="212"/>
      <c r="AO19" s="215"/>
      <c r="AP19" s="251" t="s">
        <v>730</v>
      </c>
      <c r="AQ19" s="237" t="s">
        <v>731</v>
      </c>
    </row>
    <row r="20" spans="1:43" x14ac:dyDescent="0.2">
      <c r="A20" s="61" t="s">
        <v>572</v>
      </c>
      <c r="B20" s="61" t="s">
        <v>477</v>
      </c>
      <c r="C20" s="176" t="s">
        <v>476</v>
      </c>
      <c r="D20" s="217">
        <v>1</v>
      </c>
      <c r="E20" s="218" t="s">
        <v>639</v>
      </c>
      <c r="F20" s="212" t="s">
        <v>647</v>
      </c>
      <c r="G20" s="218" t="s">
        <v>643</v>
      </c>
      <c r="H20" s="212" t="s">
        <v>644</v>
      </c>
      <c r="I20" s="212" t="s">
        <v>641</v>
      </c>
      <c r="J20" s="212" t="s">
        <v>645</v>
      </c>
      <c r="K20" s="218" t="s">
        <v>651</v>
      </c>
      <c r="L20" s="218"/>
      <c r="M20" s="218"/>
      <c r="N20" s="220" t="s">
        <v>678</v>
      </c>
      <c r="O20" s="242" t="s">
        <v>702</v>
      </c>
      <c r="P20" s="247" t="s">
        <v>732</v>
      </c>
      <c r="Q20" s="214">
        <v>2</v>
      </c>
      <c r="R20" s="212">
        <v>3</v>
      </c>
      <c r="S20" s="212">
        <v>2</v>
      </c>
      <c r="T20" s="212">
        <v>1</v>
      </c>
      <c r="U20" s="215">
        <v>0</v>
      </c>
      <c r="V20" s="214">
        <v>0</v>
      </c>
      <c r="W20" s="212">
        <v>3</v>
      </c>
      <c r="X20" s="215">
        <v>1</v>
      </c>
      <c r="Y20" s="216">
        <v>0</v>
      </c>
      <c r="Z20" s="216"/>
      <c r="AA20" s="249" t="s">
        <v>704</v>
      </c>
      <c r="AB20" s="218" t="s">
        <v>704</v>
      </c>
      <c r="AC20" s="215"/>
      <c r="AD20" s="238"/>
      <c r="AE20" s="223"/>
      <c r="AF20" s="223"/>
      <c r="AG20" s="212"/>
      <c r="AH20" s="212"/>
      <c r="AI20" s="212"/>
      <c r="AJ20" s="223"/>
      <c r="AK20" s="235"/>
      <c r="AL20" s="214"/>
      <c r="AM20" s="212"/>
      <c r="AN20" s="212"/>
      <c r="AO20" s="215"/>
      <c r="AP20" s="251" t="s">
        <v>763</v>
      </c>
      <c r="AQ20" s="237" t="s">
        <v>764</v>
      </c>
    </row>
    <row r="21" spans="1:43" x14ac:dyDescent="0.2">
      <c r="A21" s="61" t="s">
        <v>102</v>
      </c>
      <c r="B21" s="61" t="s">
        <v>103</v>
      </c>
      <c r="C21" s="176" t="s">
        <v>303</v>
      </c>
      <c r="D21" s="217">
        <v>1</v>
      </c>
      <c r="E21" s="218" t="s">
        <v>639</v>
      </c>
      <c r="F21" s="212" t="s">
        <v>647</v>
      </c>
      <c r="G21" s="218" t="s">
        <v>644</v>
      </c>
      <c r="H21" s="212" t="s">
        <v>666</v>
      </c>
      <c r="I21" s="212" t="s">
        <v>641</v>
      </c>
      <c r="J21" s="212" t="s">
        <v>645</v>
      </c>
      <c r="K21" s="212" t="s">
        <v>644</v>
      </c>
      <c r="L21" s="212"/>
      <c r="M21" s="212"/>
      <c r="N21" s="213" t="s">
        <v>669</v>
      </c>
      <c r="O21" s="242" t="s">
        <v>709</v>
      </c>
      <c r="P21" s="247" t="s">
        <v>732</v>
      </c>
      <c r="Q21" s="214">
        <v>1</v>
      </c>
      <c r="R21" s="212">
        <v>2</v>
      </c>
      <c r="S21" s="212">
        <v>3</v>
      </c>
      <c r="T21" s="212">
        <v>3</v>
      </c>
      <c r="U21" s="215">
        <v>2</v>
      </c>
      <c r="V21" s="214">
        <v>0</v>
      </c>
      <c r="W21" s="212">
        <v>3</v>
      </c>
      <c r="X21" s="215">
        <v>2</v>
      </c>
      <c r="Y21" s="216">
        <v>0</v>
      </c>
      <c r="Z21" s="216">
        <v>1</v>
      </c>
      <c r="AA21" s="249" t="s">
        <v>634</v>
      </c>
      <c r="AB21" s="218" t="s">
        <v>634</v>
      </c>
      <c r="AC21" s="250" t="s">
        <v>704</v>
      </c>
      <c r="AD21" s="238"/>
      <c r="AE21" s="223"/>
      <c r="AF21" s="223"/>
      <c r="AG21" s="212"/>
      <c r="AH21" s="212"/>
      <c r="AI21" s="212"/>
      <c r="AJ21" s="212"/>
      <c r="AK21" s="215"/>
      <c r="AL21" s="214"/>
      <c r="AM21" s="212"/>
      <c r="AN21" s="212"/>
      <c r="AO21" s="215"/>
      <c r="AP21" s="251" t="s">
        <v>782</v>
      </c>
      <c r="AQ21" s="237" t="s">
        <v>783</v>
      </c>
    </row>
    <row r="22" spans="1:43" x14ac:dyDescent="0.2">
      <c r="A22" s="61" t="s">
        <v>185</v>
      </c>
      <c r="B22" s="61" t="s">
        <v>475</v>
      </c>
      <c r="C22" s="176" t="s">
        <v>762</v>
      </c>
      <c r="D22" s="217">
        <v>1</v>
      </c>
      <c r="E22" s="218" t="s">
        <v>639</v>
      </c>
      <c r="F22" s="212" t="s">
        <v>647</v>
      </c>
      <c r="G22" s="218" t="s">
        <v>646</v>
      </c>
      <c r="H22" s="218" t="s">
        <v>667</v>
      </c>
      <c r="I22" s="212" t="s">
        <v>641</v>
      </c>
      <c r="J22" s="212" t="s">
        <v>645</v>
      </c>
      <c r="K22" s="218" t="s">
        <v>651</v>
      </c>
      <c r="L22" s="218"/>
      <c r="M22" s="218"/>
      <c r="N22" s="213" t="s">
        <v>685</v>
      </c>
      <c r="O22" s="242" t="s">
        <v>695</v>
      </c>
      <c r="P22" s="247" t="s">
        <v>648</v>
      </c>
      <c r="Q22" s="214">
        <v>2</v>
      </c>
      <c r="R22" s="212">
        <v>3</v>
      </c>
      <c r="S22" s="212">
        <v>3</v>
      </c>
      <c r="T22" s="212">
        <v>2</v>
      </c>
      <c r="U22" s="215">
        <v>0</v>
      </c>
      <c r="V22" s="214">
        <v>0</v>
      </c>
      <c r="W22" s="212">
        <v>3</v>
      </c>
      <c r="X22" s="215">
        <v>2</v>
      </c>
      <c r="Y22" s="216">
        <v>0</v>
      </c>
      <c r="Z22" s="216"/>
      <c r="AA22" s="249" t="s">
        <v>634</v>
      </c>
      <c r="AB22" s="218" t="s">
        <v>634</v>
      </c>
      <c r="AC22" s="215"/>
      <c r="AD22" s="238"/>
      <c r="AE22" s="223"/>
      <c r="AF22" s="223"/>
      <c r="AG22" s="212"/>
      <c r="AH22" s="212"/>
      <c r="AI22" s="212"/>
      <c r="AJ22" s="223"/>
      <c r="AK22" s="235"/>
      <c r="AL22" s="214"/>
      <c r="AM22" s="212"/>
      <c r="AN22" s="212"/>
      <c r="AO22" s="215"/>
      <c r="AP22" s="251" t="s">
        <v>760</v>
      </c>
      <c r="AQ22" s="237" t="s">
        <v>761</v>
      </c>
    </row>
    <row r="23" spans="1:43" x14ac:dyDescent="0.2">
      <c r="A23" s="61" t="s">
        <v>531</v>
      </c>
      <c r="B23" s="61" t="s">
        <v>461</v>
      </c>
      <c r="C23" s="176" t="s">
        <v>462</v>
      </c>
      <c r="D23" s="217">
        <v>1</v>
      </c>
      <c r="E23" s="218" t="s">
        <v>639</v>
      </c>
      <c r="F23" s="218" t="s">
        <v>647</v>
      </c>
      <c r="G23" s="212" t="s">
        <v>644</v>
      </c>
      <c r="H23" s="218" t="s">
        <v>667</v>
      </c>
      <c r="I23" s="218" t="s">
        <v>641</v>
      </c>
      <c r="J23" s="219" t="s">
        <v>645</v>
      </c>
      <c r="K23" s="212" t="s">
        <v>651</v>
      </c>
      <c r="L23" s="212"/>
      <c r="M23" s="212"/>
      <c r="N23" s="213" t="s">
        <v>678</v>
      </c>
      <c r="O23" s="241" t="s">
        <v>702</v>
      </c>
      <c r="P23" s="247" t="s">
        <v>732</v>
      </c>
      <c r="Q23" s="214">
        <v>0</v>
      </c>
      <c r="R23" s="212">
        <v>2</v>
      </c>
      <c r="S23" s="212">
        <v>3</v>
      </c>
      <c r="T23" s="212">
        <v>2</v>
      </c>
      <c r="U23" s="215">
        <v>0</v>
      </c>
      <c r="V23" s="214">
        <v>1</v>
      </c>
      <c r="W23" s="212">
        <v>3</v>
      </c>
      <c r="X23" s="215">
        <v>1</v>
      </c>
      <c r="Y23" s="216">
        <v>2</v>
      </c>
      <c r="Z23" s="216"/>
      <c r="AA23" s="214" t="s">
        <v>704</v>
      </c>
      <c r="AB23" s="212" t="s">
        <v>704</v>
      </c>
      <c r="AC23" s="215" t="s">
        <v>704</v>
      </c>
      <c r="AD23" s="214"/>
      <c r="AE23" s="223"/>
      <c r="AF23" s="223"/>
      <c r="AG23" s="223"/>
      <c r="AH23" s="223"/>
      <c r="AI23" s="223"/>
      <c r="AJ23" s="223"/>
      <c r="AK23" s="235"/>
      <c r="AL23" s="214"/>
      <c r="AM23" s="212"/>
      <c r="AN23" s="212"/>
      <c r="AO23" s="215"/>
      <c r="AP23" s="203" t="s">
        <v>705</v>
      </c>
      <c r="AQ23" s="237" t="s">
        <v>707</v>
      </c>
    </row>
    <row r="24" spans="1:43" x14ac:dyDescent="0.2">
      <c r="A24" s="61" t="s">
        <v>549</v>
      </c>
      <c r="B24" s="61" t="s">
        <v>468</v>
      </c>
      <c r="C24" s="176" t="s">
        <v>469</v>
      </c>
      <c r="D24" s="217">
        <v>1</v>
      </c>
      <c r="E24" s="218" t="s">
        <v>639</v>
      </c>
      <c r="F24" s="212" t="s">
        <v>647</v>
      </c>
      <c r="G24" s="218" t="s">
        <v>644</v>
      </c>
      <c r="H24" s="212" t="s">
        <v>644</v>
      </c>
      <c r="I24" s="212" t="s">
        <v>641</v>
      </c>
      <c r="J24" s="212" t="s">
        <v>645</v>
      </c>
      <c r="K24" s="218" t="s">
        <v>651</v>
      </c>
      <c r="L24" s="218"/>
      <c r="M24" s="218"/>
      <c r="N24" s="213" t="s">
        <v>678</v>
      </c>
      <c r="O24" s="242" t="s">
        <v>702</v>
      </c>
      <c r="P24" s="247" t="s">
        <v>648</v>
      </c>
      <c r="Q24" s="214">
        <v>0</v>
      </c>
      <c r="R24" s="212">
        <v>1</v>
      </c>
      <c r="S24" s="212">
        <v>2</v>
      </c>
      <c r="T24" s="212">
        <v>3</v>
      </c>
      <c r="U24" s="215">
        <v>3</v>
      </c>
      <c r="V24" s="214">
        <v>0</v>
      </c>
      <c r="W24" s="212">
        <v>3</v>
      </c>
      <c r="X24" s="215">
        <v>1</v>
      </c>
      <c r="Y24" s="216">
        <v>2</v>
      </c>
      <c r="Z24" s="216">
        <v>2</v>
      </c>
      <c r="AA24" s="249" t="s">
        <v>704</v>
      </c>
      <c r="AB24" s="218" t="s">
        <v>704</v>
      </c>
      <c r="AC24" s="250" t="s">
        <v>704</v>
      </c>
      <c r="AD24" s="214"/>
      <c r="AE24" s="223"/>
      <c r="AF24" s="223"/>
      <c r="AG24" s="223"/>
      <c r="AH24" s="223"/>
      <c r="AI24" s="212"/>
      <c r="AJ24" s="212"/>
      <c r="AK24" s="215"/>
      <c r="AL24" s="214"/>
      <c r="AM24" s="212"/>
      <c r="AN24" s="212"/>
      <c r="AO24" s="215"/>
      <c r="AP24" s="251" t="s">
        <v>771</v>
      </c>
      <c r="AQ24" s="237" t="s">
        <v>773</v>
      </c>
    </row>
    <row r="25" spans="1:43" x14ac:dyDescent="0.2">
      <c r="A25" s="150" t="s">
        <v>556</v>
      </c>
      <c r="B25" s="61" t="s">
        <v>402</v>
      </c>
      <c r="C25" s="185" t="s">
        <v>403</v>
      </c>
      <c r="D25" s="217">
        <v>1</v>
      </c>
      <c r="E25" s="218" t="s">
        <v>639</v>
      </c>
      <c r="F25" s="212" t="s">
        <v>647</v>
      </c>
      <c r="G25" s="218" t="s">
        <v>644</v>
      </c>
      <c r="H25" s="212" t="s">
        <v>666</v>
      </c>
      <c r="I25" s="212" t="s">
        <v>641</v>
      </c>
      <c r="J25" s="212" t="s">
        <v>645</v>
      </c>
      <c r="K25" s="218" t="s">
        <v>651</v>
      </c>
      <c r="L25" s="218"/>
      <c r="M25" s="218"/>
      <c r="N25" s="213" t="s">
        <v>675</v>
      </c>
      <c r="O25" s="242" t="s">
        <v>791</v>
      </c>
      <c r="P25" s="247" t="s">
        <v>732</v>
      </c>
      <c r="Q25" s="214">
        <v>0</v>
      </c>
      <c r="R25" s="212">
        <v>2</v>
      </c>
      <c r="S25" s="212">
        <v>3</v>
      </c>
      <c r="T25" s="212">
        <v>2</v>
      </c>
      <c r="U25" s="215">
        <v>0</v>
      </c>
      <c r="V25" s="214">
        <v>1</v>
      </c>
      <c r="W25" s="212">
        <v>3</v>
      </c>
      <c r="X25" s="215">
        <v>1</v>
      </c>
      <c r="Y25" s="216">
        <v>0</v>
      </c>
      <c r="Z25" s="216">
        <v>3</v>
      </c>
      <c r="AA25" s="249" t="s">
        <v>704</v>
      </c>
      <c r="AB25" s="218" t="s">
        <v>704</v>
      </c>
      <c r="AC25" s="250" t="s">
        <v>704</v>
      </c>
      <c r="AD25" s="214"/>
      <c r="AE25" s="223"/>
      <c r="AF25" s="223"/>
      <c r="AG25" s="223"/>
      <c r="AH25" s="223"/>
      <c r="AI25" s="223"/>
      <c r="AJ25" s="223"/>
      <c r="AK25" s="235"/>
      <c r="AL25" s="214"/>
      <c r="AM25" s="212"/>
      <c r="AN25" s="212"/>
      <c r="AO25" s="215"/>
      <c r="AP25" s="251" t="s">
        <v>792</v>
      </c>
      <c r="AQ25" s="196"/>
    </row>
    <row r="26" spans="1:43" x14ac:dyDescent="0.2">
      <c r="A26" s="61" t="s">
        <v>188</v>
      </c>
      <c r="B26" s="61" t="s">
        <v>39</v>
      </c>
      <c r="C26" s="176" t="s">
        <v>305</v>
      </c>
      <c r="D26" s="217">
        <v>1</v>
      </c>
      <c r="E26" s="218" t="s">
        <v>639</v>
      </c>
      <c r="F26" s="218" t="s">
        <v>640</v>
      </c>
      <c r="G26" s="218" t="s">
        <v>644</v>
      </c>
      <c r="H26" s="218" t="s">
        <v>667</v>
      </c>
      <c r="I26" s="218" t="s">
        <v>641</v>
      </c>
      <c r="J26" s="218" t="s">
        <v>643</v>
      </c>
      <c r="K26" s="218" t="s">
        <v>651</v>
      </c>
      <c r="L26" s="218"/>
      <c r="M26" s="218"/>
      <c r="N26" s="220" t="s">
        <v>678</v>
      </c>
      <c r="O26" s="242" t="s">
        <v>702</v>
      </c>
      <c r="P26" s="247" t="s">
        <v>732</v>
      </c>
      <c r="Q26" s="214">
        <v>0</v>
      </c>
      <c r="R26" s="212">
        <v>1</v>
      </c>
      <c r="S26" s="212">
        <v>3</v>
      </c>
      <c r="T26" s="212">
        <v>2</v>
      </c>
      <c r="U26" s="215">
        <v>1</v>
      </c>
      <c r="V26" s="214">
        <v>2</v>
      </c>
      <c r="W26" s="212">
        <v>3</v>
      </c>
      <c r="X26" s="215">
        <v>0</v>
      </c>
      <c r="Y26" s="216">
        <v>2</v>
      </c>
      <c r="Z26" s="216"/>
      <c r="AA26" s="249" t="s">
        <v>634</v>
      </c>
      <c r="AB26" s="218" t="s">
        <v>634</v>
      </c>
      <c r="AC26" s="250" t="s">
        <v>634</v>
      </c>
      <c r="AD26" s="214"/>
      <c r="AE26" s="223"/>
      <c r="AF26" s="223"/>
      <c r="AG26" s="223"/>
      <c r="AH26" s="212"/>
      <c r="AI26" s="212"/>
      <c r="AJ26" s="223"/>
      <c r="AK26" s="235"/>
      <c r="AL26" s="214"/>
      <c r="AM26" s="212"/>
      <c r="AN26" s="212"/>
      <c r="AO26" s="215"/>
      <c r="AP26" s="251" t="s">
        <v>741</v>
      </c>
      <c r="AQ26" s="237" t="s">
        <v>742</v>
      </c>
    </row>
    <row r="27" spans="1:43" x14ac:dyDescent="0.2">
      <c r="A27" s="61" t="s">
        <v>42</v>
      </c>
      <c r="B27" s="61" t="s">
        <v>43</v>
      </c>
      <c r="C27" s="176" t="s">
        <v>309</v>
      </c>
      <c r="D27" s="217">
        <v>1</v>
      </c>
      <c r="E27" s="218" t="s">
        <v>639</v>
      </c>
      <c r="F27" s="218" t="s">
        <v>640</v>
      </c>
      <c r="G27" s="212" t="s">
        <v>646</v>
      </c>
      <c r="H27" s="218" t="s">
        <v>649</v>
      </c>
      <c r="I27" s="218" t="s">
        <v>641</v>
      </c>
      <c r="J27" s="218" t="s">
        <v>643</v>
      </c>
      <c r="K27" s="212" t="s">
        <v>651</v>
      </c>
      <c r="L27" s="212"/>
      <c r="M27" s="212"/>
      <c r="N27" s="220" t="s">
        <v>712</v>
      </c>
      <c r="O27" s="242" t="s">
        <v>709</v>
      </c>
      <c r="P27" s="247" t="s">
        <v>732</v>
      </c>
      <c r="Q27" s="214">
        <v>1</v>
      </c>
      <c r="R27" s="212">
        <v>1</v>
      </c>
      <c r="S27" s="212">
        <v>3</v>
      </c>
      <c r="T27" s="212">
        <v>3</v>
      </c>
      <c r="U27" s="215">
        <v>3</v>
      </c>
      <c r="V27" s="214">
        <v>3</v>
      </c>
      <c r="W27" s="212">
        <v>3</v>
      </c>
      <c r="X27" s="215">
        <v>0</v>
      </c>
      <c r="Y27" s="216">
        <v>0</v>
      </c>
      <c r="Z27" s="216"/>
      <c r="AA27" s="214" t="s">
        <v>704</v>
      </c>
      <c r="AB27" s="212" t="s">
        <v>704</v>
      </c>
      <c r="AC27" s="215" t="s">
        <v>704</v>
      </c>
      <c r="AD27" s="214"/>
      <c r="AE27" s="223"/>
      <c r="AF27" s="223"/>
      <c r="AG27" s="223"/>
      <c r="AH27" s="223"/>
      <c r="AI27" s="223"/>
      <c r="AJ27" s="212"/>
      <c r="AK27" s="215"/>
      <c r="AL27" s="214"/>
      <c r="AM27" s="212"/>
      <c r="AN27" s="212"/>
      <c r="AO27" s="215"/>
      <c r="AP27" s="203" t="s">
        <v>710</v>
      </c>
      <c r="AQ27" s="237" t="s">
        <v>711</v>
      </c>
    </row>
    <row r="28" spans="1:43" x14ac:dyDescent="0.2">
      <c r="A28" s="61" t="s">
        <v>525</v>
      </c>
      <c r="B28" s="61" t="s">
        <v>364</v>
      </c>
      <c r="C28" s="176" t="s">
        <v>365</v>
      </c>
      <c r="D28" s="217">
        <v>1</v>
      </c>
      <c r="E28" s="218" t="s">
        <v>639</v>
      </c>
      <c r="F28" s="218" t="s">
        <v>647</v>
      </c>
      <c r="G28" s="218" t="s">
        <v>646</v>
      </c>
      <c r="H28" s="218" t="s">
        <v>649</v>
      </c>
      <c r="I28" s="218" t="s">
        <v>641</v>
      </c>
      <c r="J28" s="218" t="s">
        <v>643</v>
      </c>
      <c r="K28" s="218" t="s">
        <v>651</v>
      </c>
      <c r="L28" s="218"/>
      <c r="M28" s="218"/>
      <c r="N28" s="213" t="s">
        <v>676</v>
      </c>
      <c r="O28" s="242" t="s">
        <v>709</v>
      </c>
      <c r="P28" s="247" t="s">
        <v>732</v>
      </c>
      <c r="Q28" s="214">
        <v>0</v>
      </c>
      <c r="R28" s="212">
        <v>2</v>
      </c>
      <c r="S28" s="212">
        <v>3</v>
      </c>
      <c r="T28" s="212">
        <v>3</v>
      </c>
      <c r="U28" s="215">
        <v>1</v>
      </c>
      <c r="V28" s="214">
        <v>2</v>
      </c>
      <c r="W28" s="212">
        <v>2</v>
      </c>
      <c r="X28" s="215">
        <v>1</v>
      </c>
      <c r="Y28" s="216">
        <v>0</v>
      </c>
      <c r="Z28" s="216"/>
      <c r="AA28" s="249" t="s">
        <v>634</v>
      </c>
      <c r="AB28" s="218" t="s">
        <v>704</v>
      </c>
      <c r="AC28" s="250" t="s">
        <v>704</v>
      </c>
      <c r="AD28" s="214"/>
      <c r="AE28" s="223"/>
      <c r="AF28" s="223"/>
      <c r="AG28" s="223"/>
      <c r="AH28" s="212"/>
      <c r="AI28" s="212"/>
      <c r="AJ28" s="212"/>
      <c r="AK28" s="215"/>
      <c r="AL28" s="214"/>
      <c r="AM28" s="212"/>
      <c r="AN28" s="212"/>
      <c r="AO28" s="215"/>
      <c r="AP28" s="251" t="s">
        <v>710</v>
      </c>
      <c r="AQ28" s="237" t="s">
        <v>740</v>
      </c>
    </row>
    <row r="29" spans="1:43" x14ac:dyDescent="0.2">
      <c r="A29" s="116" t="s">
        <v>553</v>
      </c>
      <c r="B29" s="116" t="s">
        <v>471</v>
      </c>
      <c r="C29" s="185" t="s">
        <v>470</v>
      </c>
      <c r="D29" s="211">
        <v>1</v>
      </c>
      <c r="E29" s="212" t="s">
        <v>639</v>
      </c>
      <c r="F29" s="212" t="s">
        <v>647</v>
      </c>
      <c r="G29" s="212" t="s">
        <v>693</v>
      </c>
      <c r="H29" s="212" t="s">
        <v>644</v>
      </c>
      <c r="I29" s="212" t="s">
        <v>641</v>
      </c>
      <c r="J29" s="212" t="s">
        <v>645</v>
      </c>
      <c r="K29" s="212" t="s">
        <v>651</v>
      </c>
      <c r="L29" s="212"/>
      <c r="M29" s="212"/>
      <c r="N29" s="213">
        <v>8</v>
      </c>
      <c r="O29" s="241" t="s">
        <v>700</v>
      </c>
      <c r="P29" s="247" t="s">
        <v>648</v>
      </c>
      <c r="Q29" s="214">
        <v>3</v>
      </c>
      <c r="R29" s="212">
        <v>3</v>
      </c>
      <c r="S29" s="212">
        <v>3</v>
      </c>
      <c r="T29" s="212">
        <v>1</v>
      </c>
      <c r="U29" s="215">
        <v>0</v>
      </c>
      <c r="V29" s="214">
        <v>0</v>
      </c>
      <c r="W29" s="212">
        <v>3</v>
      </c>
      <c r="X29" s="215">
        <v>1</v>
      </c>
      <c r="Y29" s="216">
        <v>2</v>
      </c>
      <c r="Z29" s="216"/>
      <c r="AA29" s="214" t="s">
        <v>634</v>
      </c>
      <c r="AB29" s="212" t="s">
        <v>634</v>
      </c>
      <c r="AC29" s="215" t="s">
        <v>634</v>
      </c>
      <c r="AD29" s="214"/>
      <c r="AE29" s="223"/>
      <c r="AF29" s="223"/>
      <c r="AG29" s="223"/>
      <c r="AH29" s="223"/>
      <c r="AI29" s="212"/>
      <c r="AJ29" s="212"/>
      <c r="AK29" s="215"/>
      <c r="AL29" s="214"/>
      <c r="AM29" s="212"/>
      <c r="AN29" s="212"/>
      <c r="AO29" s="215"/>
      <c r="AP29" s="203" t="s">
        <v>717</v>
      </c>
      <c r="AQ29" s="237" t="s">
        <v>708</v>
      </c>
    </row>
    <row r="30" spans="1:43" x14ac:dyDescent="0.2">
      <c r="A30" s="61" t="s">
        <v>563</v>
      </c>
      <c r="B30" s="61" t="s">
        <v>36</v>
      </c>
      <c r="C30" s="176" t="s">
        <v>301</v>
      </c>
      <c r="D30" s="217">
        <v>1</v>
      </c>
      <c r="E30" s="218" t="s">
        <v>642</v>
      </c>
      <c r="F30" s="212" t="s">
        <v>640</v>
      </c>
      <c r="G30" s="218"/>
      <c r="H30" s="212" t="s">
        <v>644</v>
      </c>
      <c r="I30" s="212" t="s">
        <v>641</v>
      </c>
      <c r="J30" s="212" t="s">
        <v>645</v>
      </c>
      <c r="K30" s="218" t="s">
        <v>643</v>
      </c>
      <c r="L30" s="218"/>
      <c r="M30" s="218"/>
      <c r="N30" s="220" t="s">
        <v>678</v>
      </c>
      <c r="O30" s="242" t="s">
        <v>701</v>
      </c>
      <c r="P30" s="247" t="s">
        <v>732</v>
      </c>
      <c r="Q30" s="214">
        <v>1</v>
      </c>
      <c r="R30" s="212">
        <v>1</v>
      </c>
      <c r="S30" s="212">
        <v>3</v>
      </c>
      <c r="T30" s="212">
        <v>2</v>
      </c>
      <c r="U30" s="215">
        <v>1</v>
      </c>
      <c r="V30" s="214">
        <v>1</v>
      </c>
      <c r="W30" s="212">
        <v>3</v>
      </c>
      <c r="X30" s="215">
        <v>2</v>
      </c>
      <c r="Y30" s="216">
        <v>2</v>
      </c>
      <c r="Z30" s="216">
        <v>0</v>
      </c>
      <c r="AA30" s="249" t="s">
        <v>713</v>
      </c>
      <c r="AB30" s="218" t="s">
        <v>713</v>
      </c>
      <c r="AC30" s="250" t="s">
        <v>713</v>
      </c>
      <c r="AD30" s="214"/>
      <c r="AE30" s="223"/>
      <c r="AF30" s="223"/>
      <c r="AG30" s="223"/>
      <c r="AH30" s="212"/>
      <c r="AI30" s="212"/>
      <c r="AJ30" s="223"/>
      <c r="AK30" s="235"/>
      <c r="AL30" s="214"/>
      <c r="AM30" s="212"/>
      <c r="AN30" s="212"/>
      <c r="AO30" s="215"/>
      <c r="AP30" s="203"/>
      <c r="AQ30" s="237" t="s">
        <v>788</v>
      </c>
    </row>
    <row r="31" spans="1:43" x14ac:dyDescent="0.2">
      <c r="A31" s="61" t="s">
        <v>823</v>
      </c>
      <c r="B31" s="61" t="s">
        <v>7</v>
      </c>
      <c r="C31" s="176" t="s">
        <v>270</v>
      </c>
      <c r="D31" s="217">
        <v>1</v>
      </c>
      <c r="E31" s="218" t="s">
        <v>639</v>
      </c>
      <c r="F31" s="212" t="s">
        <v>647</v>
      </c>
      <c r="G31" s="218" t="s">
        <v>644</v>
      </c>
      <c r="H31" s="212" t="s">
        <v>644</v>
      </c>
      <c r="I31" s="212" t="s">
        <v>650</v>
      </c>
      <c r="J31" s="212" t="s">
        <v>645</v>
      </c>
      <c r="K31" s="218" t="s">
        <v>651</v>
      </c>
      <c r="L31" s="218"/>
      <c r="M31" s="218"/>
      <c r="N31" s="220" t="s">
        <v>690</v>
      </c>
      <c r="O31" s="242" t="s">
        <v>702</v>
      </c>
      <c r="P31" s="247" t="s">
        <v>820</v>
      </c>
      <c r="Q31" s="214">
        <v>1</v>
      </c>
      <c r="R31" s="212">
        <v>2</v>
      </c>
      <c r="S31" s="212">
        <v>3</v>
      </c>
      <c r="T31" s="212">
        <v>3</v>
      </c>
      <c r="U31" s="215">
        <v>3</v>
      </c>
      <c r="V31" s="214">
        <v>0</v>
      </c>
      <c r="W31" s="212">
        <v>2</v>
      </c>
      <c r="X31" s="215">
        <v>3</v>
      </c>
      <c r="Y31" s="212">
        <v>3</v>
      </c>
      <c r="Z31" s="212">
        <v>2</v>
      </c>
      <c r="AA31" s="249" t="s">
        <v>704</v>
      </c>
      <c r="AB31" s="218" t="s">
        <v>713</v>
      </c>
      <c r="AC31" s="250" t="s">
        <v>713</v>
      </c>
      <c r="AD31" s="214"/>
      <c r="AE31" s="212"/>
      <c r="AF31" s="223"/>
      <c r="AG31" s="223"/>
      <c r="AH31" s="223"/>
      <c r="AI31" s="223"/>
      <c r="AJ31" s="212"/>
      <c r="AK31" s="215"/>
      <c r="AL31" s="214"/>
      <c r="AM31" s="212"/>
      <c r="AN31" s="212"/>
      <c r="AO31" s="215"/>
      <c r="AP31" s="251" t="s">
        <v>754</v>
      </c>
      <c r="AQ31" s="237" t="s">
        <v>789</v>
      </c>
    </row>
    <row r="32" spans="1:43" x14ac:dyDescent="0.2">
      <c r="A32" s="116" t="s">
        <v>554</v>
      </c>
      <c r="B32" s="116" t="s">
        <v>85</v>
      </c>
      <c r="C32" s="185" t="s">
        <v>296</v>
      </c>
      <c r="D32" s="211">
        <v>1</v>
      </c>
      <c r="E32" s="218" t="s">
        <v>639</v>
      </c>
      <c r="F32" s="218" t="s">
        <v>647</v>
      </c>
      <c r="G32" s="218" t="s">
        <v>646</v>
      </c>
      <c r="H32" s="218" t="s">
        <v>666</v>
      </c>
      <c r="I32" s="218" t="s">
        <v>650</v>
      </c>
      <c r="J32" s="218" t="s">
        <v>643</v>
      </c>
      <c r="K32" s="218" t="s">
        <v>644</v>
      </c>
      <c r="L32" s="218"/>
      <c r="M32" s="218"/>
      <c r="N32" s="213" t="s">
        <v>677</v>
      </c>
      <c r="O32" s="242" t="s">
        <v>702</v>
      </c>
      <c r="P32" s="247" t="s">
        <v>727</v>
      </c>
      <c r="Q32" s="214">
        <v>0</v>
      </c>
      <c r="R32" s="212">
        <v>1</v>
      </c>
      <c r="S32" s="212">
        <v>2</v>
      </c>
      <c r="T32" s="212">
        <v>3</v>
      </c>
      <c r="U32" s="215">
        <v>3</v>
      </c>
      <c r="V32" s="214">
        <v>0</v>
      </c>
      <c r="W32" s="212">
        <v>1</v>
      </c>
      <c r="X32" s="215">
        <v>3</v>
      </c>
      <c r="Y32" s="212">
        <v>3</v>
      </c>
      <c r="Z32" s="212"/>
      <c r="AA32" s="249" t="s">
        <v>704</v>
      </c>
      <c r="AB32" s="218" t="s">
        <v>713</v>
      </c>
      <c r="AC32" s="250" t="s">
        <v>704</v>
      </c>
      <c r="AD32" s="214"/>
      <c r="AE32" s="212"/>
      <c r="AF32" s="223"/>
      <c r="AG32" s="223"/>
      <c r="AH32" s="223"/>
      <c r="AI32" s="223"/>
      <c r="AJ32" s="223"/>
      <c r="AK32" s="235"/>
      <c r="AL32" s="214"/>
      <c r="AM32" s="212"/>
      <c r="AN32" s="212"/>
      <c r="AO32" s="215"/>
      <c r="AP32" s="251" t="s">
        <v>710</v>
      </c>
      <c r="AQ32" s="237" t="s">
        <v>743</v>
      </c>
    </row>
    <row r="33" spans="1:43" x14ac:dyDescent="0.2">
      <c r="A33" s="61" t="s">
        <v>450</v>
      </c>
      <c r="B33" s="61" t="s">
        <v>451</v>
      </c>
      <c r="C33" s="176" t="s">
        <v>452</v>
      </c>
      <c r="D33" s="217">
        <v>1</v>
      </c>
      <c r="E33" s="218" t="s">
        <v>639</v>
      </c>
      <c r="F33" s="218" t="s">
        <v>647</v>
      </c>
      <c r="G33" s="218" t="s">
        <v>644</v>
      </c>
      <c r="H33" s="218" t="s">
        <v>666</v>
      </c>
      <c r="I33" s="218" t="s">
        <v>641</v>
      </c>
      <c r="J33" s="218" t="s">
        <v>643</v>
      </c>
      <c r="K33" s="218" t="s">
        <v>643</v>
      </c>
      <c r="L33" s="218"/>
      <c r="M33" s="218"/>
      <c r="N33" s="220" t="s">
        <v>678</v>
      </c>
      <c r="O33" s="242" t="s">
        <v>702</v>
      </c>
      <c r="P33" s="247" t="s">
        <v>732</v>
      </c>
      <c r="Q33" s="214">
        <v>0</v>
      </c>
      <c r="R33" s="212">
        <v>1</v>
      </c>
      <c r="S33" s="212">
        <v>3</v>
      </c>
      <c r="T33" s="212">
        <v>3</v>
      </c>
      <c r="U33" s="215">
        <v>3</v>
      </c>
      <c r="V33" s="214">
        <v>2</v>
      </c>
      <c r="W33" s="212">
        <v>3</v>
      </c>
      <c r="X33" s="215">
        <v>2</v>
      </c>
      <c r="Y33" s="216">
        <v>3</v>
      </c>
      <c r="Z33" s="216">
        <v>3</v>
      </c>
      <c r="AA33" s="249" t="s">
        <v>713</v>
      </c>
      <c r="AB33" s="218" t="s">
        <v>713</v>
      </c>
      <c r="AC33" s="250" t="s">
        <v>704</v>
      </c>
      <c r="AD33" s="238"/>
      <c r="AE33" s="223"/>
      <c r="AF33" s="223"/>
      <c r="AG33" s="223"/>
      <c r="AH33" s="223"/>
      <c r="AI33" s="223"/>
      <c r="AJ33" s="223"/>
      <c r="AK33" s="235"/>
      <c r="AL33" s="214"/>
      <c r="AM33" s="212"/>
      <c r="AN33" s="212"/>
      <c r="AO33" s="215"/>
      <c r="AP33" s="251" t="s">
        <v>770</v>
      </c>
      <c r="AQ33" s="196"/>
    </row>
    <row r="34" spans="1:43" x14ac:dyDescent="0.2">
      <c r="A34" s="61" t="s">
        <v>516</v>
      </c>
      <c r="B34" s="61" t="s">
        <v>423</v>
      </c>
      <c r="C34" s="176" t="s">
        <v>424</v>
      </c>
      <c r="D34" s="217">
        <v>1</v>
      </c>
      <c r="E34" s="218" t="s">
        <v>639</v>
      </c>
      <c r="F34" s="218" t="s">
        <v>647</v>
      </c>
      <c r="G34" s="218" t="s">
        <v>643</v>
      </c>
      <c r="H34" s="218" t="s">
        <v>666</v>
      </c>
      <c r="I34" s="218" t="s">
        <v>641</v>
      </c>
      <c r="J34" s="218" t="s">
        <v>645</v>
      </c>
      <c r="K34" s="218" t="s">
        <v>644</v>
      </c>
      <c r="L34" s="218"/>
      <c r="M34" s="218"/>
      <c r="N34" s="213" t="s">
        <v>669</v>
      </c>
      <c r="O34" s="242" t="s">
        <v>702</v>
      </c>
      <c r="P34" s="247" t="s">
        <v>732</v>
      </c>
      <c r="Q34" s="214">
        <v>3</v>
      </c>
      <c r="R34" s="212">
        <v>3</v>
      </c>
      <c r="S34" s="212">
        <v>2</v>
      </c>
      <c r="T34" s="212">
        <v>1</v>
      </c>
      <c r="U34" s="215">
        <v>1</v>
      </c>
      <c r="V34" s="214">
        <v>1</v>
      </c>
      <c r="W34" s="212">
        <v>3</v>
      </c>
      <c r="X34" s="215">
        <v>2</v>
      </c>
      <c r="Y34" s="216">
        <v>1</v>
      </c>
      <c r="Z34" s="216"/>
      <c r="AA34" s="249" t="s">
        <v>704</v>
      </c>
      <c r="AB34" s="218" t="s">
        <v>704</v>
      </c>
      <c r="AC34" s="250" t="s">
        <v>704</v>
      </c>
      <c r="AD34" s="238"/>
      <c r="AE34" s="223"/>
      <c r="AF34" s="223"/>
      <c r="AG34" s="223"/>
      <c r="AH34" s="212"/>
      <c r="AI34" s="212"/>
      <c r="AJ34" s="212"/>
      <c r="AK34" s="215"/>
      <c r="AL34" s="214"/>
      <c r="AM34" s="212"/>
      <c r="AN34" s="212"/>
      <c r="AO34" s="215"/>
      <c r="AP34" s="251" t="s">
        <v>752</v>
      </c>
      <c r="AQ34" s="237" t="s">
        <v>753</v>
      </c>
    </row>
    <row r="35" spans="1:43" x14ac:dyDescent="0.2">
      <c r="A35" s="61" t="s">
        <v>526</v>
      </c>
      <c r="B35" s="61" t="s">
        <v>460</v>
      </c>
      <c r="C35" s="176" t="s">
        <v>459</v>
      </c>
      <c r="D35" s="217">
        <v>1</v>
      </c>
      <c r="E35" s="218" t="s">
        <v>639</v>
      </c>
      <c r="F35" s="218" t="s">
        <v>647</v>
      </c>
      <c r="G35" s="218" t="s">
        <v>643</v>
      </c>
      <c r="H35" s="218" t="s">
        <v>644</v>
      </c>
      <c r="I35" s="218" t="s">
        <v>641</v>
      </c>
      <c r="J35" s="218" t="s">
        <v>645</v>
      </c>
      <c r="K35" s="218" t="s">
        <v>644</v>
      </c>
      <c r="L35" s="218"/>
      <c r="M35" s="218"/>
      <c r="N35" s="220" t="s">
        <v>685</v>
      </c>
      <c r="O35" s="242" t="s">
        <v>702</v>
      </c>
      <c r="P35" s="247" t="s">
        <v>732</v>
      </c>
      <c r="Q35" s="214">
        <v>2</v>
      </c>
      <c r="R35" s="212">
        <v>3</v>
      </c>
      <c r="S35" s="212">
        <v>3</v>
      </c>
      <c r="T35" s="212">
        <v>3</v>
      </c>
      <c r="U35" s="215">
        <v>1</v>
      </c>
      <c r="V35" s="214">
        <v>1</v>
      </c>
      <c r="W35" s="212">
        <v>3</v>
      </c>
      <c r="X35" s="215">
        <v>2</v>
      </c>
      <c r="Y35" s="216">
        <v>1</v>
      </c>
      <c r="Z35" s="216"/>
      <c r="AA35" s="249" t="s">
        <v>704</v>
      </c>
      <c r="AB35" s="218" t="s">
        <v>704</v>
      </c>
      <c r="AC35" s="250" t="s">
        <v>704</v>
      </c>
      <c r="AD35" s="238"/>
      <c r="AE35" s="223"/>
      <c r="AF35" s="223"/>
      <c r="AG35" s="223"/>
      <c r="AH35" s="212"/>
      <c r="AI35" s="212"/>
      <c r="AJ35" s="212"/>
      <c r="AK35" s="215"/>
      <c r="AL35" s="214"/>
      <c r="AM35" s="212"/>
      <c r="AN35" s="212"/>
      <c r="AO35" s="215"/>
      <c r="AP35" s="251" t="s">
        <v>745</v>
      </c>
      <c r="AQ35" s="237" t="s">
        <v>746</v>
      </c>
    </row>
    <row r="36" spans="1:43" x14ac:dyDescent="0.2">
      <c r="A36" s="61" t="s">
        <v>221</v>
      </c>
      <c r="B36" s="61" t="s">
        <v>65</v>
      </c>
      <c r="C36" s="176" t="s">
        <v>335</v>
      </c>
      <c r="D36" s="217">
        <v>1</v>
      </c>
      <c r="E36" s="218" t="s">
        <v>639</v>
      </c>
      <c r="F36" s="212" t="s">
        <v>640</v>
      </c>
      <c r="G36" s="218" t="s">
        <v>644</v>
      </c>
      <c r="H36" s="212" t="s">
        <v>644</v>
      </c>
      <c r="I36" s="212" t="s">
        <v>641</v>
      </c>
      <c r="J36" s="212" t="s">
        <v>645</v>
      </c>
      <c r="K36" s="218" t="s">
        <v>644</v>
      </c>
      <c r="L36" s="218"/>
      <c r="M36" s="218"/>
      <c r="N36" s="213" t="s">
        <v>680</v>
      </c>
      <c r="O36" s="242" t="s">
        <v>702</v>
      </c>
      <c r="P36" s="247" t="s">
        <v>732</v>
      </c>
      <c r="Q36" s="214">
        <v>0</v>
      </c>
      <c r="R36" s="212">
        <v>2</v>
      </c>
      <c r="S36" s="212">
        <v>3</v>
      </c>
      <c r="T36" s="212">
        <v>3</v>
      </c>
      <c r="U36" s="215">
        <v>2</v>
      </c>
      <c r="V36" s="214">
        <v>2</v>
      </c>
      <c r="W36" s="212">
        <v>3</v>
      </c>
      <c r="X36" s="215">
        <v>1</v>
      </c>
      <c r="Y36" s="216">
        <v>1</v>
      </c>
      <c r="Z36" s="216">
        <v>2</v>
      </c>
      <c r="AA36" s="249" t="s">
        <v>634</v>
      </c>
      <c r="AB36" s="218" t="s">
        <v>634</v>
      </c>
      <c r="AC36" s="250" t="s">
        <v>634</v>
      </c>
      <c r="AD36" s="214"/>
      <c r="AE36" s="223"/>
      <c r="AF36" s="223"/>
      <c r="AG36" s="223"/>
      <c r="AH36" s="223"/>
      <c r="AI36" s="212"/>
      <c r="AJ36" s="212"/>
      <c r="AK36" s="215"/>
      <c r="AL36" s="214"/>
      <c r="AM36" s="212"/>
      <c r="AN36" s="212"/>
      <c r="AO36" s="215"/>
      <c r="AP36" s="251" t="s">
        <v>775</v>
      </c>
      <c r="AQ36" s="237" t="s">
        <v>776</v>
      </c>
    </row>
    <row r="37" spans="1:43" x14ac:dyDescent="0.2">
      <c r="A37" s="150" t="s">
        <v>601</v>
      </c>
      <c r="C37" s="176" t="s">
        <v>405</v>
      </c>
      <c r="D37" s="221">
        <v>1</v>
      </c>
      <c r="E37" s="218" t="s">
        <v>642</v>
      </c>
      <c r="F37" s="212" t="s">
        <v>640</v>
      </c>
      <c r="G37" s="218"/>
      <c r="H37" s="212" t="s">
        <v>649</v>
      </c>
      <c r="I37" s="212" t="s">
        <v>641</v>
      </c>
      <c r="J37" s="212" t="s">
        <v>642</v>
      </c>
      <c r="K37" s="218" t="s">
        <v>643</v>
      </c>
      <c r="L37" s="218"/>
      <c r="M37" s="218"/>
      <c r="N37" s="213" t="s">
        <v>678</v>
      </c>
      <c r="O37" s="242" t="s">
        <v>699</v>
      </c>
      <c r="P37" s="247" t="s">
        <v>732</v>
      </c>
      <c r="Q37" s="214">
        <v>1</v>
      </c>
      <c r="R37" s="212">
        <v>2</v>
      </c>
      <c r="S37" s="212">
        <v>3</v>
      </c>
      <c r="T37" s="212">
        <v>3</v>
      </c>
      <c r="U37" s="215">
        <v>1</v>
      </c>
      <c r="V37" s="214">
        <v>1</v>
      </c>
      <c r="W37" s="212">
        <v>3</v>
      </c>
      <c r="X37" s="215">
        <v>1</v>
      </c>
      <c r="Y37" s="216">
        <v>1</v>
      </c>
      <c r="Z37" s="216">
        <v>0</v>
      </c>
      <c r="AA37" s="249" t="s">
        <v>713</v>
      </c>
      <c r="AB37" s="218" t="s">
        <v>713</v>
      </c>
      <c r="AC37" s="250" t="s">
        <v>713</v>
      </c>
      <c r="AD37" s="214"/>
      <c r="AE37" s="223"/>
      <c r="AF37" s="223"/>
      <c r="AG37" s="223"/>
      <c r="AH37" s="212"/>
      <c r="AI37" s="212"/>
      <c r="AJ37" s="223"/>
      <c r="AK37" s="235"/>
      <c r="AL37" s="214"/>
      <c r="AM37" s="212"/>
      <c r="AN37" s="212"/>
      <c r="AO37" s="215"/>
      <c r="AP37" s="203"/>
      <c r="AQ37" s="196"/>
    </row>
    <row r="38" spans="1:43" x14ac:dyDescent="0.2">
      <c r="A38" s="61" t="s">
        <v>524</v>
      </c>
      <c r="B38" s="61" t="s">
        <v>457</v>
      </c>
      <c r="C38" s="176" t="s">
        <v>458</v>
      </c>
      <c r="D38" s="217">
        <v>1</v>
      </c>
      <c r="E38" s="218" t="s">
        <v>639</v>
      </c>
      <c r="F38" s="212" t="s">
        <v>647</v>
      </c>
      <c r="G38" s="218" t="s">
        <v>646</v>
      </c>
      <c r="H38" s="212" t="s">
        <v>667</v>
      </c>
      <c r="I38" s="212" t="s">
        <v>641</v>
      </c>
      <c r="J38" s="212" t="s">
        <v>645</v>
      </c>
      <c r="K38" s="218" t="s">
        <v>651</v>
      </c>
      <c r="L38" s="218"/>
      <c r="M38" s="218"/>
      <c r="N38" s="213" t="s">
        <v>688</v>
      </c>
      <c r="O38" s="242" t="s">
        <v>729</v>
      </c>
      <c r="P38" s="247" t="s">
        <v>732</v>
      </c>
      <c r="Q38" s="214">
        <v>0</v>
      </c>
      <c r="R38" s="212">
        <v>2</v>
      </c>
      <c r="S38" s="212">
        <v>3</v>
      </c>
      <c r="T38" s="212">
        <v>3</v>
      </c>
      <c r="U38" s="215">
        <v>1</v>
      </c>
      <c r="V38" s="214">
        <v>0</v>
      </c>
      <c r="W38" s="212">
        <v>3</v>
      </c>
      <c r="X38" s="215">
        <v>1</v>
      </c>
      <c r="Y38" s="216">
        <v>1</v>
      </c>
      <c r="Z38" s="216">
        <v>1</v>
      </c>
      <c r="AA38" s="249" t="s">
        <v>634</v>
      </c>
      <c r="AB38" s="218" t="s">
        <v>634</v>
      </c>
      <c r="AC38" s="250" t="s">
        <v>704</v>
      </c>
      <c r="AD38" s="214"/>
      <c r="AE38" s="223"/>
      <c r="AF38" s="223"/>
      <c r="AG38" s="223"/>
      <c r="AH38" s="223"/>
      <c r="AI38" s="223"/>
      <c r="AJ38" s="223"/>
      <c r="AK38" s="215"/>
      <c r="AL38" s="214"/>
      <c r="AM38" s="212"/>
      <c r="AN38" s="212"/>
      <c r="AO38" s="215"/>
      <c r="AP38" s="251" t="s">
        <v>765</v>
      </c>
      <c r="AQ38" s="237" t="s">
        <v>786</v>
      </c>
    </row>
    <row r="39" spans="1:43" x14ac:dyDescent="0.2">
      <c r="A39" s="61" t="s">
        <v>618</v>
      </c>
      <c r="B39" s="61" t="s">
        <v>463</v>
      </c>
      <c r="C39" s="176" t="s">
        <v>285</v>
      </c>
      <c r="D39" s="217">
        <v>1</v>
      </c>
      <c r="E39" s="218" t="s">
        <v>639</v>
      </c>
      <c r="F39" s="218" t="s">
        <v>640</v>
      </c>
      <c r="G39" s="212" t="s">
        <v>646</v>
      </c>
      <c r="H39" s="218" t="s">
        <v>644</v>
      </c>
      <c r="I39" s="218" t="s">
        <v>641</v>
      </c>
      <c r="J39" s="218" t="s">
        <v>645</v>
      </c>
      <c r="K39" s="212" t="s">
        <v>651</v>
      </c>
      <c r="L39" s="212"/>
      <c r="M39" s="212"/>
      <c r="N39" s="220" t="s">
        <v>714</v>
      </c>
      <c r="O39" s="242" t="s">
        <v>715</v>
      </c>
      <c r="P39" s="247" t="s">
        <v>732</v>
      </c>
      <c r="Q39" s="214">
        <v>1</v>
      </c>
      <c r="R39" s="212">
        <v>3</v>
      </c>
      <c r="S39" s="212">
        <v>3</v>
      </c>
      <c r="T39" s="212">
        <v>3</v>
      </c>
      <c r="U39" s="215">
        <v>1</v>
      </c>
      <c r="V39" s="214">
        <v>0</v>
      </c>
      <c r="W39" s="212">
        <v>3</v>
      </c>
      <c r="X39" s="215">
        <v>2</v>
      </c>
      <c r="Y39" s="216">
        <v>1</v>
      </c>
      <c r="Z39" s="216"/>
      <c r="AA39" s="214" t="s">
        <v>704</v>
      </c>
      <c r="AB39" s="212" t="s">
        <v>713</v>
      </c>
      <c r="AC39" s="215" t="s">
        <v>704</v>
      </c>
      <c r="AD39" s="238"/>
      <c r="AE39" s="223"/>
      <c r="AF39" s="223"/>
      <c r="AG39" s="223"/>
      <c r="AH39" s="212"/>
      <c r="AI39" s="212"/>
      <c r="AJ39" s="223"/>
      <c r="AK39" s="235"/>
      <c r="AL39" s="214"/>
      <c r="AM39" s="212"/>
      <c r="AN39" s="212"/>
      <c r="AO39" s="215"/>
      <c r="AP39" s="203" t="s">
        <v>718</v>
      </c>
      <c r="AQ39" s="237" t="s">
        <v>716</v>
      </c>
    </row>
    <row r="40" spans="1:43" x14ac:dyDescent="0.2">
      <c r="A40" s="61" t="s">
        <v>555</v>
      </c>
      <c r="B40" s="61" t="s">
        <v>473</v>
      </c>
      <c r="C40" s="185" t="s">
        <v>472</v>
      </c>
      <c r="D40" s="217">
        <v>1</v>
      </c>
      <c r="E40" s="218" t="s">
        <v>639</v>
      </c>
      <c r="F40" s="212" t="s">
        <v>640</v>
      </c>
      <c r="G40" s="218" t="s">
        <v>646</v>
      </c>
      <c r="H40" s="212" t="s">
        <v>667</v>
      </c>
      <c r="I40" s="212" t="s">
        <v>641</v>
      </c>
      <c r="J40" s="212" t="s">
        <v>643</v>
      </c>
      <c r="K40" s="218" t="s">
        <v>651</v>
      </c>
      <c r="L40" s="218"/>
      <c r="M40" s="218"/>
      <c r="N40" s="213" t="s">
        <v>255</v>
      </c>
      <c r="O40" s="242" t="s">
        <v>729</v>
      </c>
      <c r="P40" s="247" t="s">
        <v>732</v>
      </c>
      <c r="Q40" s="214">
        <v>0</v>
      </c>
      <c r="R40" s="212">
        <v>1</v>
      </c>
      <c r="S40" s="212">
        <v>3</v>
      </c>
      <c r="T40" s="212">
        <v>3</v>
      </c>
      <c r="U40" s="215">
        <v>2</v>
      </c>
      <c r="V40" s="214">
        <v>1</v>
      </c>
      <c r="W40" s="212">
        <v>3</v>
      </c>
      <c r="X40" s="215">
        <v>1</v>
      </c>
      <c r="Y40" s="216">
        <v>2</v>
      </c>
      <c r="Z40" s="216">
        <v>3</v>
      </c>
      <c r="AA40" s="249" t="s">
        <v>634</v>
      </c>
      <c r="AB40" s="218" t="s">
        <v>704</v>
      </c>
      <c r="AC40" s="250" t="s">
        <v>704</v>
      </c>
      <c r="AD40" s="214"/>
      <c r="AE40" s="223"/>
      <c r="AF40" s="223"/>
      <c r="AG40" s="223"/>
      <c r="AH40" s="223"/>
      <c r="AI40" s="223"/>
      <c r="AJ40" s="223"/>
      <c r="AK40" s="215"/>
      <c r="AL40" s="214"/>
      <c r="AM40" s="212"/>
      <c r="AN40" s="212"/>
      <c r="AO40" s="215"/>
      <c r="AP40" s="251" t="s">
        <v>793</v>
      </c>
      <c r="AQ40" s="237" t="s">
        <v>794</v>
      </c>
    </row>
    <row r="41" spans="1:43" x14ac:dyDescent="0.2">
      <c r="A41" s="61" t="s">
        <v>567</v>
      </c>
      <c r="B41" s="61" t="s">
        <v>350</v>
      </c>
      <c r="C41" s="176" t="s">
        <v>351</v>
      </c>
      <c r="D41" s="217">
        <v>1</v>
      </c>
      <c r="E41" s="218" t="s">
        <v>639</v>
      </c>
      <c r="F41" s="218" t="s">
        <v>640</v>
      </c>
      <c r="G41" s="218" t="s">
        <v>646</v>
      </c>
      <c r="H41" s="218" t="s">
        <v>644</v>
      </c>
      <c r="I41" s="218" t="s">
        <v>641</v>
      </c>
      <c r="J41" s="218" t="s">
        <v>643</v>
      </c>
      <c r="K41" s="218" t="s">
        <v>651</v>
      </c>
      <c r="L41" s="218"/>
      <c r="M41" s="218"/>
      <c r="N41" s="213" t="s">
        <v>669</v>
      </c>
      <c r="O41" s="242" t="s">
        <v>702</v>
      </c>
      <c r="P41" s="247" t="s">
        <v>732</v>
      </c>
      <c r="Q41" s="214">
        <v>0</v>
      </c>
      <c r="R41" s="212">
        <v>2</v>
      </c>
      <c r="S41" s="212">
        <v>3</v>
      </c>
      <c r="T41" s="212">
        <v>3</v>
      </c>
      <c r="U41" s="215">
        <v>1</v>
      </c>
      <c r="V41" s="214">
        <v>0</v>
      </c>
      <c r="W41" s="212">
        <v>2</v>
      </c>
      <c r="X41" s="215">
        <v>3</v>
      </c>
      <c r="Y41" s="216">
        <v>3</v>
      </c>
      <c r="Z41" s="216"/>
      <c r="AA41" s="249" t="s">
        <v>634</v>
      </c>
      <c r="AB41" s="218" t="s">
        <v>704</v>
      </c>
      <c r="AC41" s="250" t="s">
        <v>704</v>
      </c>
      <c r="AD41" s="214"/>
      <c r="AE41" s="223"/>
      <c r="AF41" s="223"/>
      <c r="AG41" s="223"/>
      <c r="AH41" s="223"/>
      <c r="AI41" s="223"/>
      <c r="AJ41" s="223"/>
      <c r="AK41" s="215"/>
      <c r="AL41" s="214"/>
      <c r="AM41" s="212"/>
      <c r="AN41" s="212"/>
      <c r="AO41" s="215"/>
      <c r="AP41" s="203"/>
      <c r="AQ41" s="196"/>
    </row>
    <row r="42" spans="1:43" x14ac:dyDescent="0.2">
      <c r="A42" s="61" t="s">
        <v>574</v>
      </c>
      <c r="B42" s="61" t="s">
        <v>479</v>
      </c>
      <c r="C42" s="176" t="s">
        <v>478</v>
      </c>
      <c r="D42" s="217">
        <v>1</v>
      </c>
      <c r="E42" s="218" t="s">
        <v>639</v>
      </c>
      <c r="F42" s="212" t="s">
        <v>640</v>
      </c>
      <c r="G42" s="218" t="s">
        <v>646</v>
      </c>
      <c r="H42" s="212" t="s">
        <v>667</v>
      </c>
      <c r="I42" s="212" t="s">
        <v>641</v>
      </c>
      <c r="J42" s="212" t="s">
        <v>643</v>
      </c>
      <c r="K42" s="218" t="s">
        <v>651</v>
      </c>
      <c r="L42" s="218"/>
      <c r="M42" s="218"/>
      <c r="N42" s="220" t="s">
        <v>669</v>
      </c>
      <c r="O42" s="242" t="s">
        <v>729</v>
      </c>
      <c r="P42" s="247" t="s">
        <v>732</v>
      </c>
      <c r="Q42" s="214">
        <v>1</v>
      </c>
      <c r="R42" s="212">
        <v>2</v>
      </c>
      <c r="S42" s="212">
        <v>3</v>
      </c>
      <c r="T42" s="212">
        <v>3</v>
      </c>
      <c r="U42" s="215">
        <v>0</v>
      </c>
      <c r="V42" s="214">
        <v>1</v>
      </c>
      <c r="W42" s="212">
        <v>3</v>
      </c>
      <c r="X42" s="215">
        <v>2</v>
      </c>
      <c r="Y42" s="216">
        <v>2</v>
      </c>
      <c r="Z42" s="216">
        <v>3</v>
      </c>
      <c r="AA42" s="249" t="s">
        <v>634</v>
      </c>
      <c r="AB42" s="218" t="s">
        <v>704</v>
      </c>
      <c r="AC42" s="250" t="s">
        <v>704</v>
      </c>
      <c r="AD42" s="214"/>
      <c r="AE42" s="223"/>
      <c r="AF42" s="223"/>
      <c r="AG42" s="223"/>
      <c r="AH42" s="223"/>
      <c r="AI42" s="223"/>
      <c r="AJ42" s="223"/>
      <c r="AK42" s="215"/>
      <c r="AL42" s="214"/>
      <c r="AM42" s="212"/>
      <c r="AN42" s="212"/>
      <c r="AO42" s="215"/>
      <c r="AP42" s="251" t="s">
        <v>793</v>
      </c>
      <c r="AQ42" s="237" t="s">
        <v>795</v>
      </c>
    </row>
    <row r="43" spans="1:43" x14ac:dyDescent="0.2">
      <c r="A43" s="61" t="s">
        <v>589</v>
      </c>
      <c r="B43" s="61" t="s">
        <v>482</v>
      </c>
      <c r="C43" s="176" t="s">
        <v>483</v>
      </c>
      <c r="D43" s="217">
        <v>1</v>
      </c>
      <c r="E43" s="218" t="s">
        <v>639</v>
      </c>
      <c r="F43" s="218" t="s">
        <v>640</v>
      </c>
      <c r="G43" s="212" t="s">
        <v>646</v>
      </c>
      <c r="H43" s="218" t="s">
        <v>666</v>
      </c>
      <c r="I43" s="218" t="s">
        <v>641</v>
      </c>
      <c r="J43" s="218" t="s">
        <v>645</v>
      </c>
      <c r="K43" s="212" t="s">
        <v>651</v>
      </c>
      <c r="L43" s="212"/>
      <c r="M43" s="212"/>
      <c r="N43" s="220" t="s">
        <v>668</v>
      </c>
      <c r="O43" s="242" t="s">
        <v>715</v>
      </c>
      <c r="P43" s="247" t="s">
        <v>732</v>
      </c>
      <c r="Q43" s="214">
        <v>2</v>
      </c>
      <c r="R43" s="212">
        <v>3</v>
      </c>
      <c r="S43" s="212">
        <v>3</v>
      </c>
      <c r="T43" s="212">
        <v>2</v>
      </c>
      <c r="U43" s="215">
        <v>0</v>
      </c>
      <c r="V43" s="214">
        <v>1</v>
      </c>
      <c r="W43" s="212">
        <v>3</v>
      </c>
      <c r="X43" s="215">
        <v>3</v>
      </c>
      <c r="Y43" s="216">
        <v>2</v>
      </c>
      <c r="Z43" s="216"/>
      <c r="AA43" s="214" t="s">
        <v>704</v>
      </c>
      <c r="AB43" s="212" t="s">
        <v>704</v>
      </c>
      <c r="AC43" s="215" t="s">
        <v>704</v>
      </c>
      <c r="AD43" s="238"/>
      <c r="AE43" s="223"/>
      <c r="AF43" s="223"/>
      <c r="AG43" s="223"/>
      <c r="AH43" s="212"/>
      <c r="AI43" s="212"/>
      <c r="AJ43" s="223"/>
      <c r="AK43" s="235"/>
      <c r="AL43" s="214"/>
      <c r="AM43" s="212"/>
      <c r="AN43" s="212"/>
      <c r="AO43" s="215"/>
      <c r="AP43" s="203" t="s">
        <v>718</v>
      </c>
      <c r="AQ43" s="237" t="s">
        <v>719</v>
      </c>
    </row>
    <row r="44" spans="1:43" x14ac:dyDescent="0.2">
      <c r="A44" s="61" t="s">
        <v>593</v>
      </c>
      <c r="B44" s="61" t="s">
        <v>485</v>
      </c>
      <c r="C44" s="176" t="s">
        <v>484</v>
      </c>
      <c r="D44" s="217">
        <v>1</v>
      </c>
      <c r="E44" s="218" t="s">
        <v>639</v>
      </c>
      <c r="F44" s="212" t="s">
        <v>647</v>
      </c>
      <c r="G44" s="218" t="s">
        <v>644</v>
      </c>
      <c r="H44" s="212" t="s">
        <v>644</v>
      </c>
      <c r="I44" s="212" t="s">
        <v>641</v>
      </c>
      <c r="J44" s="212" t="s">
        <v>645</v>
      </c>
      <c r="K44" s="218" t="s">
        <v>651</v>
      </c>
      <c r="L44" s="218"/>
      <c r="M44" s="218"/>
      <c r="N44" s="213" t="s">
        <v>669</v>
      </c>
      <c r="O44" s="242" t="s">
        <v>702</v>
      </c>
      <c r="P44" s="247" t="s">
        <v>732</v>
      </c>
      <c r="Q44" s="214">
        <v>0</v>
      </c>
      <c r="R44" s="212">
        <v>2</v>
      </c>
      <c r="S44" s="212">
        <v>3</v>
      </c>
      <c r="T44" s="212">
        <v>2</v>
      </c>
      <c r="U44" s="215">
        <v>0</v>
      </c>
      <c r="V44" s="214">
        <v>2</v>
      </c>
      <c r="W44" s="212">
        <v>3</v>
      </c>
      <c r="X44" s="215">
        <v>2</v>
      </c>
      <c r="Y44" s="216">
        <v>3</v>
      </c>
      <c r="Z44" s="216"/>
      <c r="AA44" s="249" t="s">
        <v>634</v>
      </c>
      <c r="AB44" s="218" t="s">
        <v>634</v>
      </c>
      <c r="AC44" s="250" t="s">
        <v>634</v>
      </c>
      <c r="AD44" s="238"/>
      <c r="AE44" s="223"/>
      <c r="AF44" s="223"/>
      <c r="AG44" s="223"/>
      <c r="AH44" s="212"/>
      <c r="AI44" s="212"/>
      <c r="AJ44" s="212"/>
      <c r="AK44" s="215"/>
      <c r="AL44" s="214"/>
      <c r="AM44" s="212"/>
      <c r="AN44" s="212"/>
      <c r="AO44" s="215"/>
      <c r="AP44" s="251" t="s">
        <v>741</v>
      </c>
      <c r="AQ44" s="237" t="s">
        <v>755</v>
      </c>
    </row>
    <row r="45" spans="1:43" x14ac:dyDescent="0.2">
      <c r="A45" s="61" t="s">
        <v>597</v>
      </c>
      <c r="B45" s="61" t="s">
        <v>58</v>
      </c>
      <c r="C45" s="176" t="s">
        <v>329</v>
      </c>
      <c r="D45" s="217">
        <v>1</v>
      </c>
      <c r="E45" s="218" t="s">
        <v>639</v>
      </c>
      <c r="F45" s="212" t="s">
        <v>647</v>
      </c>
      <c r="G45" s="218" t="s">
        <v>646</v>
      </c>
      <c r="H45" s="212" t="s">
        <v>644</v>
      </c>
      <c r="I45" s="212" t="s">
        <v>641</v>
      </c>
      <c r="J45" s="212" t="s">
        <v>645</v>
      </c>
      <c r="K45" s="218" t="s">
        <v>651</v>
      </c>
      <c r="L45" s="218"/>
      <c r="M45" s="218"/>
      <c r="N45" s="213" t="s">
        <v>679</v>
      </c>
      <c r="O45" s="242" t="s">
        <v>702</v>
      </c>
      <c r="P45" s="247" t="s">
        <v>732</v>
      </c>
      <c r="Q45" s="214">
        <v>2</v>
      </c>
      <c r="R45" s="212">
        <v>3</v>
      </c>
      <c r="S45" s="212">
        <v>3</v>
      </c>
      <c r="T45" s="212">
        <v>2</v>
      </c>
      <c r="U45" s="215">
        <v>1</v>
      </c>
      <c r="V45" s="214">
        <v>0</v>
      </c>
      <c r="W45" s="212">
        <v>3</v>
      </c>
      <c r="X45" s="215">
        <v>1</v>
      </c>
      <c r="Y45" s="216">
        <v>1</v>
      </c>
      <c r="Z45" s="216"/>
      <c r="AA45" s="249" t="s">
        <v>704</v>
      </c>
      <c r="AB45" s="218" t="s">
        <v>704</v>
      </c>
      <c r="AC45" s="250" t="s">
        <v>704</v>
      </c>
      <c r="AD45" s="214"/>
      <c r="AE45" s="223"/>
      <c r="AF45" s="223"/>
      <c r="AG45" s="223"/>
      <c r="AH45" s="223"/>
      <c r="AI45" s="223"/>
      <c r="AJ45" s="212"/>
      <c r="AK45" s="215"/>
      <c r="AL45" s="214"/>
      <c r="AM45" s="212"/>
      <c r="AN45" s="212"/>
      <c r="AO45" s="215"/>
      <c r="AP45" s="251" t="s">
        <v>756</v>
      </c>
      <c r="AQ45" s="196"/>
    </row>
    <row r="46" spans="1:43" x14ac:dyDescent="0.2">
      <c r="A46" s="61" t="s">
        <v>603</v>
      </c>
      <c r="B46" s="61" t="s">
        <v>488</v>
      </c>
      <c r="C46" s="176" t="s">
        <v>682</v>
      </c>
      <c r="D46" s="217">
        <v>1</v>
      </c>
      <c r="E46" s="218" t="s">
        <v>639</v>
      </c>
      <c r="F46" s="218" t="s">
        <v>647</v>
      </c>
      <c r="G46" s="218" t="s">
        <v>646</v>
      </c>
      <c r="H46" s="218" t="s">
        <v>666</v>
      </c>
      <c r="I46" s="218" t="s">
        <v>641</v>
      </c>
      <c r="J46" s="218" t="s">
        <v>643</v>
      </c>
      <c r="K46" s="218" t="s">
        <v>651</v>
      </c>
      <c r="L46" s="218"/>
      <c r="M46" s="218"/>
      <c r="N46" s="213" t="s">
        <v>683</v>
      </c>
      <c r="O46" s="242" t="s">
        <v>715</v>
      </c>
      <c r="P46" s="247" t="s">
        <v>732</v>
      </c>
      <c r="Q46" s="214">
        <v>0</v>
      </c>
      <c r="R46" s="212">
        <v>1</v>
      </c>
      <c r="S46" s="212">
        <v>3</v>
      </c>
      <c r="T46" s="212">
        <v>3</v>
      </c>
      <c r="U46" s="215">
        <v>2</v>
      </c>
      <c r="V46" s="214">
        <v>0</v>
      </c>
      <c r="W46" s="212">
        <v>3</v>
      </c>
      <c r="X46" s="215">
        <v>2</v>
      </c>
      <c r="Y46" s="216">
        <v>2</v>
      </c>
      <c r="Z46" s="216"/>
      <c r="AA46" s="249" t="s">
        <v>704</v>
      </c>
      <c r="AB46" s="218" t="s">
        <v>704</v>
      </c>
      <c r="AC46" s="250" t="s">
        <v>704</v>
      </c>
      <c r="AD46" s="238"/>
      <c r="AE46" s="223"/>
      <c r="AF46" s="223"/>
      <c r="AG46" s="223"/>
      <c r="AH46" s="223"/>
      <c r="AI46" s="223"/>
      <c r="AJ46" s="223"/>
      <c r="AK46" s="215"/>
      <c r="AL46" s="214"/>
      <c r="AM46" s="212"/>
      <c r="AN46" s="212"/>
      <c r="AO46" s="215"/>
      <c r="AP46" s="251" t="s">
        <v>749</v>
      </c>
      <c r="AQ46" s="237" t="s">
        <v>751</v>
      </c>
    </row>
    <row r="47" spans="1:43" x14ac:dyDescent="0.2">
      <c r="A47" s="61" t="s">
        <v>605</v>
      </c>
      <c r="B47" s="61" t="s">
        <v>490</v>
      </c>
      <c r="C47" s="176" t="s">
        <v>489</v>
      </c>
      <c r="D47" s="217">
        <v>1</v>
      </c>
      <c r="E47" s="218" t="s">
        <v>639</v>
      </c>
      <c r="F47" s="212" t="s">
        <v>640</v>
      </c>
      <c r="G47" s="218" t="s">
        <v>644</v>
      </c>
      <c r="H47" s="212" t="s">
        <v>649</v>
      </c>
      <c r="I47" s="212" t="s">
        <v>641</v>
      </c>
      <c r="J47" s="212" t="s">
        <v>645</v>
      </c>
      <c r="K47" s="218" t="s">
        <v>651</v>
      </c>
      <c r="L47" s="218"/>
      <c r="M47" s="218"/>
      <c r="N47" s="213" t="s">
        <v>679</v>
      </c>
      <c r="O47" s="242" t="s">
        <v>729</v>
      </c>
      <c r="P47" s="247" t="s">
        <v>732</v>
      </c>
      <c r="Q47" s="214">
        <v>0</v>
      </c>
      <c r="R47" s="212">
        <v>2</v>
      </c>
      <c r="S47" s="212">
        <v>3</v>
      </c>
      <c r="T47" s="212">
        <v>3</v>
      </c>
      <c r="U47" s="215">
        <v>2</v>
      </c>
      <c r="V47" s="214">
        <v>0</v>
      </c>
      <c r="W47" s="212">
        <v>2</v>
      </c>
      <c r="X47" s="215">
        <v>3</v>
      </c>
      <c r="Y47" s="212">
        <v>3</v>
      </c>
      <c r="Z47" s="212">
        <v>2</v>
      </c>
      <c r="AA47" s="249" t="s">
        <v>704</v>
      </c>
      <c r="AB47" s="218" t="s">
        <v>713</v>
      </c>
      <c r="AC47" s="250" t="s">
        <v>704</v>
      </c>
      <c r="AD47" s="214"/>
      <c r="AE47" s="223"/>
      <c r="AF47" s="223"/>
      <c r="AG47" s="223"/>
      <c r="AH47" s="212"/>
      <c r="AI47" s="212"/>
      <c r="AJ47" s="212"/>
      <c r="AK47" s="215"/>
      <c r="AL47" s="214"/>
      <c r="AM47" s="212"/>
      <c r="AN47" s="212"/>
      <c r="AO47" s="215"/>
      <c r="AP47" s="251" t="s">
        <v>797</v>
      </c>
      <c r="AQ47" s="237" t="s">
        <v>796</v>
      </c>
    </row>
    <row r="48" spans="1:43" x14ac:dyDescent="0.2">
      <c r="A48" s="61" t="s">
        <v>607</v>
      </c>
      <c r="B48" s="61" t="s">
        <v>487</v>
      </c>
      <c r="C48" s="176" t="s">
        <v>681</v>
      </c>
      <c r="D48" s="217">
        <v>1</v>
      </c>
      <c r="E48" s="218" t="s">
        <v>639</v>
      </c>
      <c r="F48" s="218" t="s">
        <v>647</v>
      </c>
      <c r="G48" s="218" t="s">
        <v>646</v>
      </c>
      <c r="H48" s="218" t="s">
        <v>644</v>
      </c>
      <c r="I48" s="218" t="s">
        <v>641</v>
      </c>
      <c r="J48" s="218" t="s">
        <v>643</v>
      </c>
      <c r="K48" s="218" t="s">
        <v>651</v>
      </c>
      <c r="L48" s="218"/>
      <c r="M48" s="218"/>
      <c r="N48" s="213" t="s">
        <v>683</v>
      </c>
      <c r="O48" s="242" t="s">
        <v>715</v>
      </c>
      <c r="P48" s="247" t="s">
        <v>732</v>
      </c>
      <c r="Q48" s="214">
        <v>2</v>
      </c>
      <c r="R48" s="212">
        <v>3</v>
      </c>
      <c r="S48" s="212">
        <v>3</v>
      </c>
      <c r="T48" s="212">
        <v>2</v>
      </c>
      <c r="U48" s="215">
        <v>0</v>
      </c>
      <c r="V48" s="214">
        <v>0</v>
      </c>
      <c r="W48" s="212">
        <v>3</v>
      </c>
      <c r="X48" s="215">
        <v>2</v>
      </c>
      <c r="Y48" s="216">
        <v>2</v>
      </c>
      <c r="Z48" s="216"/>
      <c r="AA48" s="249" t="s">
        <v>704</v>
      </c>
      <c r="AB48" s="218" t="s">
        <v>704</v>
      </c>
      <c r="AC48" s="250" t="s">
        <v>704</v>
      </c>
      <c r="AD48" s="238"/>
      <c r="AE48" s="223"/>
      <c r="AF48" s="223"/>
      <c r="AG48" s="223"/>
      <c r="AH48" s="223"/>
      <c r="AI48" s="223"/>
      <c r="AJ48" s="223"/>
      <c r="AK48" s="215"/>
      <c r="AL48" s="214"/>
      <c r="AM48" s="212"/>
      <c r="AN48" s="212"/>
      <c r="AO48" s="215"/>
      <c r="AP48" s="251" t="s">
        <v>749</v>
      </c>
      <c r="AQ48" s="237" t="s">
        <v>750</v>
      </c>
    </row>
    <row r="49" spans="1:43" x14ac:dyDescent="0.2">
      <c r="A49" s="61" t="s">
        <v>611</v>
      </c>
      <c r="B49" s="61" t="s">
        <v>68</v>
      </c>
      <c r="C49" s="176" t="s">
        <v>720</v>
      </c>
      <c r="D49" s="217">
        <v>1</v>
      </c>
      <c r="E49" s="218" t="s">
        <v>639</v>
      </c>
      <c r="F49" s="218" t="s">
        <v>647</v>
      </c>
      <c r="G49" s="212" t="s">
        <v>646</v>
      </c>
      <c r="H49" s="218" t="s">
        <v>666</v>
      </c>
      <c r="I49" s="218" t="s">
        <v>641</v>
      </c>
      <c r="J49" s="218" t="s">
        <v>643</v>
      </c>
      <c r="K49" s="212" t="s">
        <v>721</v>
      </c>
      <c r="L49" s="212"/>
      <c r="M49" s="212"/>
      <c r="N49" s="220" t="s">
        <v>679</v>
      </c>
      <c r="O49" s="242" t="s">
        <v>722</v>
      </c>
      <c r="P49" s="247" t="s">
        <v>732</v>
      </c>
      <c r="Q49" s="214">
        <v>0</v>
      </c>
      <c r="R49" s="212">
        <v>1</v>
      </c>
      <c r="S49" s="212">
        <v>2</v>
      </c>
      <c r="T49" s="212">
        <v>3</v>
      </c>
      <c r="U49" s="215">
        <v>3</v>
      </c>
      <c r="V49" s="214">
        <v>1</v>
      </c>
      <c r="W49" s="212">
        <v>3</v>
      </c>
      <c r="X49" s="215">
        <v>3</v>
      </c>
      <c r="Y49" s="216">
        <v>2</v>
      </c>
      <c r="Z49" s="216"/>
      <c r="AA49" s="214" t="s">
        <v>704</v>
      </c>
      <c r="AB49" s="212" t="s">
        <v>704</v>
      </c>
      <c r="AC49" s="215" t="s">
        <v>704</v>
      </c>
      <c r="AD49" s="238"/>
      <c r="AE49" s="223"/>
      <c r="AF49" s="223"/>
      <c r="AG49" s="223"/>
      <c r="AH49" s="223"/>
      <c r="AI49" s="223"/>
      <c r="AJ49" s="223"/>
      <c r="AK49" s="215"/>
      <c r="AL49" s="214"/>
      <c r="AM49" s="212"/>
      <c r="AN49" s="212"/>
      <c r="AO49" s="215"/>
      <c r="AP49" s="251" t="s">
        <v>749</v>
      </c>
      <c r="AQ49" s="237" t="s">
        <v>724</v>
      </c>
    </row>
    <row r="50" spans="1:43" x14ac:dyDescent="0.2">
      <c r="A50" s="61" t="s">
        <v>523</v>
      </c>
      <c r="B50" s="61" t="s">
        <v>20</v>
      </c>
      <c r="C50" s="176" t="s">
        <v>281</v>
      </c>
      <c r="D50" s="217">
        <v>1</v>
      </c>
      <c r="E50" s="218" t="s">
        <v>639</v>
      </c>
      <c r="F50" s="218" t="s">
        <v>647</v>
      </c>
      <c r="G50" s="218" t="s">
        <v>644</v>
      </c>
      <c r="H50" s="218" t="s">
        <v>667</v>
      </c>
      <c r="I50" s="218" t="s">
        <v>641</v>
      </c>
      <c r="J50" s="218" t="s">
        <v>645</v>
      </c>
      <c r="K50" s="218" t="s">
        <v>651</v>
      </c>
      <c r="L50" s="218"/>
      <c r="M50" s="218"/>
      <c r="N50" s="213" t="s">
        <v>680</v>
      </c>
      <c r="O50" s="242" t="s">
        <v>702</v>
      </c>
      <c r="P50" s="247" t="s">
        <v>732</v>
      </c>
      <c r="Q50" s="214">
        <v>1</v>
      </c>
      <c r="R50" s="212">
        <v>3</v>
      </c>
      <c r="S50" s="212">
        <v>3</v>
      </c>
      <c r="T50" s="212">
        <v>2</v>
      </c>
      <c r="U50" s="215">
        <v>1</v>
      </c>
      <c r="V50" s="214">
        <v>2</v>
      </c>
      <c r="W50" s="212">
        <v>3</v>
      </c>
      <c r="X50" s="215">
        <v>1</v>
      </c>
      <c r="Y50" s="216">
        <v>2</v>
      </c>
      <c r="Z50" s="216"/>
      <c r="AA50" s="249" t="s">
        <v>704</v>
      </c>
      <c r="AB50" s="218" t="s">
        <v>713</v>
      </c>
      <c r="AC50" s="215"/>
      <c r="AD50" s="214"/>
      <c r="AE50" s="223"/>
      <c r="AF50" s="223"/>
      <c r="AG50" s="223"/>
      <c r="AH50" s="223"/>
      <c r="AI50" s="223"/>
      <c r="AJ50" s="223"/>
      <c r="AK50" s="215"/>
      <c r="AL50" s="214"/>
      <c r="AM50" s="212"/>
      <c r="AN50" s="212"/>
      <c r="AO50" s="215"/>
      <c r="AP50" s="251" t="s">
        <v>747</v>
      </c>
      <c r="AQ50" s="237" t="s">
        <v>748</v>
      </c>
    </row>
    <row r="51" spans="1:43" x14ac:dyDescent="0.2">
      <c r="A51" s="61" t="s">
        <v>535</v>
      </c>
      <c r="B51" s="61" t="s">
        <v>496</v>
      </c>
      <c r="C51" s="176" t="s">
        <v>444</v>
      </c>
      <c r="D51" s="217">
        <v>1</v>
      </c>
      <c r="E51" s="218" t="s">
        <v>639</v>
      </c>
      <c r="F51" s="212" t="s">
        <v>647</v>
      </c>
      <c r="G51" s="218" t="s">
        <v>646</v>
      </c>
      <c r="H51" s="212" t="s">
        <v>667</v>
      </c>
      <c r="I51" s="212" t="s">
        <v>641</v>
      </c>
      <c r="J51" s="212" t="s">
        <v>643</v>
      </c>
      <c r="K51" s="218" t="s">
        <v>651</v>
      </c>
      <c r="L51" s="218"/>
      <c r="M51" s="218"/>
      <c r="N51" s="213" t="s">
        <v>671</v>
      </c>
      <c r="O51" s="242" t="s">
        <v>722</v>
      </c>
      <c r="P51" s="247" t="s">
        <v>648</v>
      </c>
      <c r="Q51" s="214">
        <v>2</v>
      </c>
      <c r="R51" s="212">
        <v>3</v>
      </c>
      <c r="S51" s="212">
        <v>3</v>
      </c>
      <c r="T51" s="212">
        <v>2</v>
      </c>
      <c r="U51" s="215">
        <v>1</v>
      </c>
      <c r="V51" s="214">
        <v>0</v>
      </c>
      <c r="W51" s="212">
        <v>2</v>
      </c>
      <c r="X51" s="215">
        <v>3</v>
      </c>
      <c r="Y51" s="216">
        <v>3</v>
      </c>
      <c r="Z51" s="216">
        <v>3</v>
      </c>
      <c r="AA51" s="249" t="s">
        <v>704</v>
      </c>
      <c r="AB51" s="218" t="s">
        <v>704</v>
      </c>
      <c r="AC51" s="250" t="s">
        <v>634</v>
      </c>
      <c r="AD51" s="214"/>
      <c r="AE51" s="223"/>
      <c r="AF51" s="223"/>
      <c r="AG51" s="223"/>
      <c r="AH51" s="223"/>
      <c r="AI51" s="223"/>
      <c r="AJ51" s="223"/>
      <c r="AK51" s="235"/>
      <c r="AL51" s="214"/>
      <c r="AM51" s="212"/>
      <c r="AN51" s="212"/>
      <c r="AO51" s="215"/>
      <c r="AP51" s="251" t="s">
        <v>768</v>
      </c>
      <c r="AQ51" s="237" t="s">
        <v>769</v>
      </c>
    </row>
    <row r="52" spans="1:43" x14ac:dyDescent="0.2">
      <c r="A52" s="61" t="s">
        <v>538</v>
      </c>
      <c r="B52" s="61" t="s">
        <v>25</v>
      </c>
      <c r="C52" s="176" t="s">
        <v>288</v>
      </c>
      <c r="D52" s="217">
        <v>1</v>
      </c>
      <c r="E52" s="218" t="s">
        <v>639</v>
      </c>
      <c r="F52" s="218" t="s">
        <v>640</v>
      </c>
      <c r="G52" s="218" t="s">
        <v>643</v>
      </c>
      <c r="H52" s="218" t="s">
        <v>667</v>
      </c>
      <c r="I52" s="218" t="s">
        <v>641</v>
      </c>
      <c r="J52" s="218" t="s">
        <v>645</v>
      </c>
      <c r="K52" s="218" t="s">
        <v>644</v>
      </c>
      <c r="L52" s="218"/>
      <c r="M52" s="218"/>
      <c r="N52" s="213" t="s">
        <v>678</v>
      </c>
      <c r="O52" s="242" t="s">
        <v>722</v>
      </c>
      <c r="P52" s="247" t="s">
        <v>732</v>
      </c>
      <c r="Q52" s="214">
        <v>2</v>
      </c>
      <c r="R52" s="212">
        <v>2</v>
      </c>
      <c r="S52" s="212">
        <v>3</v>
      </c>
      <c r="T52" s="212">
        <v>2</v>
      </c>
      <c r="U52" s="215">
        <v>2</v>
      </c>
      <c r="V52" s="214">
        <v>1</v>
      </c>
      <c r="W52" s="212">
        <v>3</v>
      </c>
      <c r="X52" s="215">
        <v>2</v>
      </c>
      <c r="Y52" s="216">
        <v>3</v>
      </c>
      <c r="Z52" s="216"/>
      <c r="AA52" s="249" t="s">
        <v>634</v>
      </c>
      <c r="AB52" s="218" t="s">
        <v>634</v>
      </c>
      <c r="AC52" s="215"/>
      <c r="AD52" s="238"/>
      <c r="AE52" s="223"/>
      <c r="AF52" s="223"/>
      <c r="AG52" s="223"/>
      <c r="AH52" s="212"/>
      <c r="AI52" s="212"/>
      <c r="AJ52" s="212"/>
      <c r="AK52" s="215"/>
      <c r="AL52" s="214"/>
      <c r="AM52" s="212"/>
      <c r="AN52" s="212"/>
      <c r="AO52" s="215"/>
      <c r="AP52" s="203"/>
      <c r="AQ52" s="237" t="s">
        <v>744</v>
      </c>
    </row>
    <row r="53" spans="1:43" x14ac:dyDescent="0.2">
      <c r="A53" s="61" t="s">
        <v>547</v>
      </c>
      <c r="B53" s="61" t="s">
        <v>466</v>
      </c>
      <c r="C53" s="176" t="s">
        <v>467</v>
      </c>
      <c r="D53" s="217">
        <v>1</v>
      </c>
      <c r="E53" s="218" t="s">
        <v>639</v>
      </c>
      <c r="F53" s="212" t="s">
        <v>647</v>
      </c>
      <c r="G53" s="218" t="s">
        <v>646</v>
      </c>
      <c r="H53" s="212" t="s">
        <v>649</v>
      </c>
      <c r="I53" s="212" t="s">
        <v>641</v>
      </c>
      <c r="J53" s="212" t="s">
        <v>645</v>
      </c>
      <c r="K53" s="218" t="s">
        <v>651</v>
      </c>
      <c r="L53" s="218"/>
      <c r="M53" s="218"/>
      <c r="N53" s="213" t="s">
        <v>679</v>
      </c>
      <c r="O53" s="242" t="s">
        <v>722</v>
      </c>
      <c r="P53" s="247" t="s">
        <v>732</v>
      </c>
      <c r="Q53" s="214">
        <v>1</v>
      </c>
      <c r="R53" s="212">
        <v>2</v>
      </c>
      <c r="S53" s="212">
        <v>3</v>
      </c>
      <c r="T53" s="212">
        <v>3</v>
      </c>
      <c r="U53" s="215">
        <v>2</v>
      </c>
      <c r="V53" s="214">
        <v>0</v>
      </c>
      <c r="W53" s="212">
        <v>3</v>
      </c>
      <c r="X53" s="215">
        <v>2</v>
      </c>
      <c r="Y53" s="216">
        <v>3</v>
      </c>
      <c r="Z53" s="216"/>
      <c r="AA53" s="249" t="s">
        <v>704</v>
      </c>
      <c r="AB53" s="218" t="s">
        <v>704</v>
      </c>
      <c r="AC53" s="250" t="s">
        <v>634</v>
      </c>
      <c r="AD53" s="238"/>
      <c r="AE53" s="223"/>
      <c r="AF53" s="223"/>
      <c r="AG53" s="223"/>
      <c r="AH53" s="223"/>
      <c r="AI53" s="212"/>
      <c r="AJ53" s="212"/>
      <c r="AK53" s="215"/>
      <c r="AL53" s="249" t="s">
        <v>631</v>
      </c>
      <c r="AM53" s="212"/>
      <c r="AN53" s="212"/>
      <c r="AO53" s="215"/>
      <c r="AP53" s="251" t="s">
        <v>765</v>
      </c>
      <c r="AQ53" s="237" t="s">
        <v>766</v>
      </c>
    </row>
    <row r="54" spans="1:43" x14ac:dyDescent="0.2">
      <c r="A54" s="118" t="s">
        <v>579</v>
      </c>
      <c r="B54" s="118" t="s">
        <v>480</v>
      </c>
      <c r="C54" s="187" t="s">
        <v>481</v>
      </c>
      <c r="D54" s="211">
        <v>1</v>
      </c>
      <c r="E54" s="218" t="s">
        <v>639</v>
      </c>
      <c r="F54" s="212" t="s">
        <v>640</v>
      </c>
      <c r="G54" s="218" t="s">
        <v>644</v>
      </c>
      <c r="H54" s="212" t="s">
        <v>644</v>
      </c>
      <c r="I54" s="212" t="s">
        <v>641</v>
      </c>
      <c r="J54" s="212" t="s">
        <v>645</v>
      </c>
      <c r="K54" s="218" t="s">
        <v>785</v>
      </c>
      <c r="L54" s="218"/>
      <c r="M54" s="218"/>
      <c r="N54" s="213" t="s">
        <v>679</v>
      </c>
      <c r="O54" s="242" t="s">
        <v>729</v>
      </c>
      <c r="P54" s="247" t="s">
        <v>648</v>
      </c>
      <c r="Q54" s="214">
        <v>0</v>
      </c>
      <c r="R54" s="212">
        <v>2</v>
      </c>
      <c r="S54" s="212">
        <v>3</v>
      </c>
      <c r="T54" s="212">
        <v>2</v>
      </c>
      <c r="U54" s="215">
        <v>1</v>
      </c>
      <c r="V54" s="214">
        <v>0</v>
      </c>
      <c r="W54" s="212">
        <v>2</v>
      </c>
      <c r="X54" s="215">
        <v>2</v>
      </c>
      <c r="Y54" s="216">
        <v>2</v>
      </c>
      <c r="Z54" s="216">
        <v>2</v>
      </c>
      <c r="AA54" s="249" t="s">
        <v>634</v>
      </c>
      <c r="AB54" s="218" t="s">
        <v>634</v>
      </c>
      <c r="AC54" s="250" t="s">
        <v>704</v>
      </c>
      <c r="AD54" s="214"/>
      <c r="AE54" s="223"/>
      <c r="AF54" s="223"/>
      <c r="AG54" s="223"/>
      <c r="AH54" s="223"/>
      <c r="AI54" s="223"/>
      <c r="AJ54" s="223"/>
      <c r="AK54" s="215"/>
      <c r="AL54" s="214"/>
      <c r="AM54" s="212"/>
      <c r="AN54" s="212"/>
      <c r="AO54" s="215"/>
      <c r="AP54" s="251" t="s">
        <v>756</v>
      </c>
      <c r="AQ54" s="237" t="s">
        <v>784</v>
      </c>
    </row>
    <row r="55" spans="1:43" x14ac:dyDescent="0.2">
      <c r="A55" s="61" t="s">
        <v>580</v>
      </c>
      <c r="B55" s="61" t="s">
        <v>83</v>
      </c>
      <c r="C55" s="176" t="s">
        <v>316</v>
      </c>
      <c r="D55" s="217">
        <v>1</v>
      </c>
      <c r="E55" s="218" t="s">
        <v>639</v>
      </c>
      <c r="F55" s="218" t="s">
        <v>647</v>
      </c>
      <c r="G55" s="218" t="s">
        <v>646</v>
      </c>
      <c r="H55" s="218" t="s">
        <v>667</v>
      </c>
      <c r="I55" s="218" t="s">
        <v>641</v>
      </c>
      <c r="J55" s="218" t="s">
        <v>645</v>
      </c>
      <c r="K55" s="218" t="s">
        <v>651</v>
      </c>
      <c r="L55" s="218"/>
      <c r="M55" s="218"/>
      <c r="N55" s="220" t="s">
        <v>679</v>
      </c>
      <c r="O55" s="242" t="s">
        <v>702</v>
      </c>
      <c r="P55" s="247" t="s">
        <v>732</v>
      </c>
      <c r="Q55" s="214">
        <v>1</v>
      </c>
      <c r="R55" s="212">
        <v>2</v>
      </c>
      <c r="S55" s="212">
        <v>3</v>
      </c>
      <c r="T55" s="212">
        <v>2</v>
      </c>
      <c r="U55" s="215">
        <v>1</v>
      </c>
      <c r="V55" s="214">
        <v>1</v>
      </c>
      <c r="W55" s="212">
        <v>3</v>
      </c>
      <c r="X55" s="215">
        <v>1</v>
      </c>
      <c r="Y55" s="216">
        <v>2</v>
      </c>
      <c r="Z55" s="216"/>
      <c r="AA55" s="249" t="s">
        <v>704</v>
      </c>
      <c r="AB55" s="218" t="s">
        <v>704</v>
      </c>
      <c r="AC55" s="250" t="s">
        <v>704</v>
      </c>
      <c r="AD55" s="214"/>
      <c r="AE55" s="223"/>
      <c r="AF55" s="223"/>
      <c r="AG55" s="223"/>
      <c r="AH55" s="223"/>
      <c r="AI55" s="223"/>
      <c r="AJ55" s="223"/>
      <c r="AK55" s="215"/>
      <c r="AL55" s="214"/>
      <c r="AM55" s="212"/>
      <c r="AN55" s="212"/>
      <c r="AO55" s="215"/>
      <c r="AP55" s="251" t="s">
        <v>754</v>
      </c>
      <c r="AQ55" s="196"/>
    </row>
    <row r="56" spans="1:43" x14ac:dyDescent="0.2">
      <c r="A56" s="52" t="s">
        <v>123</v>
      </c>
      <c r="B56" s="52" t="s">
        <v>80</v>
      </c>
      <c r="C56" s="180" t="s">
        <v>269</v>
      </c>
      <c r="D56" s="222">
        <v>2</v>
      </c>
      <c r="E56" s="218"/>
      <c r="F56" s="218"/>
      <c r="G56" s="218"/>
      <c r="H56" s="218"/>
      <c r="I56" s="218"/>
      <c r="J56" s="218"/>
      <c r="K56" s="218"/>
      <c r="L56" s="218"/>
      <c r="M56" s="218"/>
      <c r="N56" s="213"/>
      <c r="O56" s="241"/>
      <c r="P56" s="246"/>
      <c r="Q56" s="214"/>
      <c r="R56" s="212"/>
      <c r="S56" s="212"/>
      <c r="T56" s="212"/>
      <c r="U56" s="215"/>
      <c r="V56" s="214"/>
      <c r="W56" s="212"/>
      <c r="X56" s="215"/>
      <c r="Y56" s="216"/>
      <c r="Z56" s="216"/>
      <c r="AA56" s="214"/>
      <c r="AB56" s="212"/>
      <c r="AC56" s="215"/>
      <c r="AD56" s="214"/>
      <c r="AE56" s="212"/>
      <c r="AF56" s="212"/>
      <c r="AG56" s="212"/>
      <c r="AH56" s="212"/>
      <c r="AI56" s="212"/>
      <c r="AJ56" s="212"/>
      <c r="AK56" s="215"/>
      <c r="AL56" s="214"/>
      <c r="AM56" s="212"/>
      <c r="AN56" s="212"/>
      <c r="AO56" s="215"/>
      <c r="AP56" s="203"/>
      <c r="AQ56" s="196"/>
    </row>
    <row r="57" spans="1:43" x14ac:dyDescent="0.2">
      <c r="A57" s="52" t="s">
        <v>498</v>
      </c>
      <c r="B57" s="52" t="s">
        <v>499</v>
      </c>
      <c r="C57" s="180" t="s">
        <v>500</v>
      </c>
      <c r="D57" s="222">
        <v>2</v>
      </c>
      <c r="E57" s="218"/>
      <c r="F57" s="218"/>
      <c r="G57" s="218"/>
      <c r="H57" s="218"/>
      <c r="I57" s="218"/>
      <c r="J57" s="218"/>
      <c r="K57" s="218"/>
      <c r="L57" s="218"/>
      <c r="M57" s="218"/>
      <c r="N57" s="213"/>
      <c r="O57" s="241"/>
      <c r="P57" s="246"/>
      <c r="Q57" s="214"/>
      <c r="R57" s="212"/>
      <c r="S57" s="212"/>
      <c r="T57" s="212"/>
      <c r="U57" s="215"/>
      <c r="V57" s="214"/>
      <c r="W57" s="212"/>
      <c r="X57" s="215"/>
      <c r="Y57" s="216"/>
      <c r="Z57" s="216"/>
      <c r="AA57" s="214"/>
      <c r="AB57" s="212"/>
      <c r="AC57" s="215"/>
      <c r="AD57" s="214"/>
      <c r="AE57" s="212"/>
      <c r="AF57" s="212"/>
      <c r="AG57" s="212"/>
      <c r="AH57" s="212"/>
      <c r="AI57" s="212"/>
      <c r="AJ57" s="212"/>
      <c r="AK57" s="215"/>
      <c r="AL57" s="214"/>
      <c r="AM57" s="212"/>
      <c r="AN57" s="212"/>
      <c r="AO57" s="215"/>
      <c r="AP57" s="203"/>
      <c r="AQ57" s="196"/>
    </row>
    <row r="58" spans="1:43" x14ac:dyDescent="0.2">
      <c r="A58" s="121" t="s">
        <v>570</v>
      </c>
      <c r="B58" s="121" t="s">
        <v>448</v>
      </c>
      <c r="C58" s="180" t="s">
        <v>449</v>
      </c>
      <c r="D58" s="222">
        <v>2</v>
      </c>
      <c r="E58" s="212"/>
      <c r="F58" s="212"/>
      <c r="G58" s="212"/>
      <c r="H58" s="212"/>
      <c r="I58" s="212"/>
      <c r="J58" s="212"/>
      <c r="K58" s="212"/>
      <c r="L58" s="212"/>
      <c r="M58" s="212"/>
      <c r="N58" s="213"/>
      <c r="O58" s="241"/>
      <c r="P58" s="246"/>
      <c r="Q58" s="214"/>
      <c r="R58" s="212"/>
      <c r="S58" s="212"/>
      <c r="T58" s="212"/>
      <c r="U58" s="215"/>
      <c r="V58" s="214"/>
      <c r="W58" s="212"/>
      <c r="X58" s="215"/>
      <c r="Y58" s="216"/>
      <c r="Z58" s="216"/>
      <c r="AA58" s="214"/>
      <c r="AB58" s="212"/>
      <c r="AC58" s="215"/>
      <c r="AD58" s="214"/>
      <c r="AE58" s="212"/>
      <c r="AF58" s="212"/>
      <c r="AG58" s="212"/>
      <c r="AH58" s="212"/>
      <c r="AI58" s="212"/>
      <c r="AJ58" s="212"/>
      <c r="AK58" s="215"/>
      <c r="AL58" s="214"/>
      <c r="AM58" s="212"/>
      <c r="AN58" s="212"/>
      <c r="AO58" s="215"/>
      <c r="AP58" s="203"/>
      <c r="AQ58" s="196"/>
    </row>
    <row r="59" spans="1:43" x14ac:dyDescent="0.2">
      <c r="A59" s="52" t="s">
        <v>510</v>
      </c>
      <c r="B59" s="52" t="s">
        <v>10</v>
      </c>
      <c r="C59" s="180" t="s">
        <v>273</v>
      </c>
      <c r="D59" s="222">
        <v>2</v>
      </c>
      <c r="E59" s="218" t="s">
        <v>639</v>
      </c>
      <c r="F59" s="218" t="s">
        <v>647</v>
      </c>
      <c r="G59" s="218" t="s">
        <v>646</v>
      </c>
      <c r="H59" s="218" t="s">
        <v>644</v>
      </c>
      <c r="I59" s="212"/>
      <c r="J59" s="212"/>
      <c r="K59" s="218" t="s">
        <v>651</v>
      </c>
      <c r="L59" s="218" t="s">
        <v>649</v>
      </c>
      <c r="M59" s="218"/>
      <c r="N59" s="220" t="s">
        <v>684</v>
      </c>
      <c r="O59" s="242" t="s">
        <v>728</v>
      </c>
      <c r="P59" s="247" t="s">
        <v>648</v>
      </c>
      <c r="Q59" s="214">
        <v>0</v>
      </c>
      <c r="R59" s="212">
        <v>2</v>
      </c>
      <c r="S59" s="212">
        <v>3</v>
      </c>
      <c r="T59" s="212">
        <v>2</v>
      </c>
      <c r="U59" s="215">
        <v>0</v>
      </c>
      <c r="V59" s="214">
        <v>1</v>
      </c>
      <c r="W59" s="212">
        <v>3</v>
      </c>
      <c r="X59" s="215">
        <v>1</v>
      </c>
      <c r="Y59" s="216">
        <v>2</v>
      </c>
      <c r="Z59" s="216">
        <v>3</v>
      </c>
      <c r="AA59" s="249" t="s">
        <v>704</v>
      </c>
      <c r="AB59" s="218" t="s">
        <v>634</v>
      </c>
      <c r="AC59" s="250" t="s">
        <v>634</v>
      </c>
      <c r="AD59" s="214"/>
      <c r="AE59" s="223"/>
      <c r="AF59" s="223"/>
      <c r="AG59" s="223"/>
      <c r="AH59" s="212"/>
      <c r="AI59" s="212"/>
      <c r="AJ59" s="212"/>
      <c r="AK59" s="215"/>
      <c r="AL59" s="249">
        <v>3</v>
      </c>
      <c r="AM59" s="218">
        <v>3</v>
      </c>
      <c r="AN59" s="212"/>
      <c r="AO59" s="250">
        <v>3</v>
      </c>
      <c r="AP59" s="251" t="s">
        <v>752</v>
      </c>
      <c r="AQ59" s="237" t="s">
        <v>803</v>
      </c>
    </row>
    <row r="60" spans="1:43" x14ac:dyDescent="0.2">
      <c r="A60" s="52" t="s">
        <v>577</v>
      </c>
      <c r="B60" s="52" t="s">
        <v>366</v>
      </c>
      <c r="C60" s="180" t="s">
        <v>367</v>
      </c>
      <c r="D60" s="222">
        <v>2</v>
      </c>
      <c r="E60" s="218" t="s">
        <v>642</v>
      </c>
      <c r="F60" s="218" t="s">
        <v>647</v>
      </c>
      <c r="G60" s="212"/>
      <c r="H60" s="218" t="s">
        <v>649</v>
      </c>
      <c r="I60" s="212"/>
      <c r="J60" s="212"/>
      <c r="K60" s="218" t="s">
        <v>651</v>
      </c>
      <c r="L60" s="218" t="s">
        <v>649</v>
      </c>
      <c r="M60" s="218"/>
      <c r="N60" s="220" t="s">
        <v>669</v>
      </c>
      <c r="O60" s="242" t="s">
        <v>702</v>
      </c>
      <c r="P60" s="247" t="s">
        <v>732</v>
      </c>
      <c r="Q60" s="214">
        <v>0</v>
      </c>
      <c r="R60" s="212">
        <v>1</v>
      </c>
      <c r="S60" s="212">
        <v>3</v>
      </c>
      <c r="T60" s="212">
        <v>3</v>
      </c>
      <c r="U60" s="215">
        <v>2</v>
      </c>
      <c r="V60" s="214">
        <v>0</v>
      </c>
      <c r="W60" s="212">
        <v>3</v>
      </c>
      <c r="X60" s="215">
        <v>1</v>
      </c>
      <c r="Y60" s="216">
        <v>0</v>
      </c>
      <c r="Z60" s="216">
        <v>0</v>
      </c>
      <c r="AA60" s="249" t="s">
        <v>713</v>
      </c>
      <c r="AB60" s="218" t="s">
        <v>713</v>
      </c>
      <c r="AC60" s="250" t="s">
        <v>704</v>
      </c>
      <c r="AD60" s="214"/>
      <c r="AE60" s="212"/>
      <c r="AF60" s="212"/>
      <c r="AG60" s="223"/>
      <c r="AH60" s="223"/>
      <c r="AI60" s="223"/>
      <c r="AJ60" s="223"/>
      <c r="AK60" s="215"/>
      <c r="AL60" s="249">
        <v>3</v>
      </c>
      <c r="AM60" s="218">
        <v>2</v>
      </c>
      <c r="AN60" s="212"/>
      <c r="AO60" s="250">
        <v>2</v>
      </c>
      <c r="AP60" s="251" t="s">
        <v>756</v>
      </c>
      <c r="AQ60" s="237" t="s">
        <v>806</v>
      </c>
    </row>
    <row r="61" spans="1:43" x14ac:dyDescent="0.2">
      <c r="A61" s="52" t="s">
        <v>616</v>
      </c>
      <c r="B61" s="52" t="s">
        <v>505</v>
      </c>
      <c r="C61" s="180" t="s">
        <v>506</v>
      </c>
      <c r="D61" s="222">
        <v>2</v>
      </c>
      <c r="E61" s="218" t="s">
        <v>642</v>
      </c>
      <c r="F61" s="218" t="s">
        <v>647</v>
      </c>
      <c r="G61" s="218"/>
      <c r="H61" s="218" t="s">
        <v>667</v>
      </c>
      <c r="I61" s="212"/>
      <c r="J61" s="212"/>
      <c r="K61" s="218" t="s">
        <v>651</v>
      </c>
      <c r="L61" s="218" t="s">
        <v>649</v>
      </c>
      <c r="M61" s="218"/>
      <c r="N61" s="220" t="s">
        <v>679</v>
      </c>
      <c r="O61" s="242" t="s">
        <v>702</v>
      </c>
      <c r="P61" s="247" t="s">
        <v>732</v>
      </c>
      <c r="Q61" s="214">
        <v>0</v>
      </c>
      <c r="R61" s="212">
        <v>2</v>
      </c>
      <c r="S61" s="212">
        <v>3</v>
      </c>
      <c r="T61" s="212">
        <v>3</v>
      </c>
      <c r="U61" s="215">
        <v>2</v>
      </c>
      <c r="V61" s="214">
        <v>1</v>
      </c>
      <c r="W61" s="212">
        <v>3</v>
      </c>
      <c r="X61" s="215">
        <v>2</v>
      </c>
      <c r="Y61" s="216">
        <v>1</v>
      </c>
      <c r="Z61" s="216">
        <v>0</v>
      </c>
      <c r="AA61" s="249" t="s">
        <v>713</v>
      </c>
      <c r="AB61" s="218" t="s">
        <v>713</v>
      </c>
      <c r="AC61" s="250" t="s">
        <v>704</v>
      </c>
      <c r="AD61" s="214"/>
      <c r="AE61" s="212"/>
      <c r="AF61" s="212"/>
      <c r="AG61" s="223"/>
      <c r="AH61" s="223"/>
      <c r="AI61" s="223"/>
      <c r="AJ61" s="223"/>
      <c r="AK61" s="215"/>
      <c r="AL61" s="249">
        <v>3</v>
      </c>
      <c r="AM61" s="218">
        <v>2</v>
      </c>
      <c r="AN61" s="212"/>
      <c r="AO61" s="250">
        <v>2</v>
      </c>
      <c r="AP61" s="251" t="s">
        <v>754</v>
      </c>
      <c r="AQ61" s="237" t="s">
        <v>805</v>
      </c>
    </row>
    <row r="62" spans="1:43" x14ac:dyDescent="0.2">
      <c r="A62" s="52" t="s">
        <v>512</v>
      </c>
      <c r="B62" s="52" t="s">
        <v>502</v>
      </c>
      <c r="C62" s="180" t="s">
        <v>503</v>
      </c>
      <c r="D62" s="222">
        <v>2</v>
      </c>
      <c r="E62" s="212"/>
      <c r="F62" s="212"/>
      <c r="G62" s="212"/>
      <c r="H62" s="212"/>
      <c r="I62" s="212"/>
      <c r="J62" s="212"/>
      <c r="K62" s="212"/>
      <c r="L62" s="212"/>
      <c r="M62" s="212"/>
      <c r="N62" s="213"/>
      <c r="O62" s="241"/>
      <c r="P62" s="246"/>
      <c r="Q62" s="214"/>
      <c r="R62" s="212"/>
      <c r="S62" s="212"/>
      <c r="T62" s="212"/>
      <c r="U62" s="215"/>
      <c r="V62" s="214"/>
      <c r="W62" s="212"/>
      <c r="X62" s="215"/>
      <c r="Y62" s="216"/>
      <c r="Z62" s="216"/>
      <c r="AA62" s="214"/>
      <c r="AB62" s="212"/>
      <c r="AC62" s="215"/>
      <c r="AD62" s="214"/>
      <c r="AE62" s="212"/>
      <c r="AF62" s="212"/>
      <c r="AG62" s="212"/>
      <c r="AH62" s="212"/>
      <c r="AI62" s="212"/>
      <c r="AJ62" s="212"/>
      <c r="AK62" s="215"/>
      <c r="AL62" s="214"/>
      <c r="AM62" s="212"/>
      <c r="AN62" s="212"/>
      <c r="AO62" s="215"/>
      <c r="AP62" s="203"/>
      <c r="AQ62" s="196"/>
    </row>
    <row r="63" spans="1:43" x14ac:dyDescent="0.2">
      <c r="A63" s="121" t="s">
        <v>540</v>
      </c>
      <c r="B63" s="52" t="s">
        <v>411</v>
      </c>
      <c r="C63" s="180" t="s">
        <v>412</v>
      </c>
      <c r="D63" s="222">
        <v>2</v>
      </c>
      <c r="E63" s="212"/>
      <c r="F63" s="212"/>
      <c r="G63" s="212"/>
      <c r="H63" s="212"/>
      <c r="I63" s="212"/>
      <c r="J63" s="212"/>
      <c r="K63" s="212"/>
      <c r="L63" s="212"/>
      <c r="M63" s="212"/>
      <c r="N63" s="213"/>
      <c r="O63" s="241"/>
      <c r="P63" s="246"/>
      <c r="Q63" s="214"/>
      <c r="R63" s="212"/>
      <c r="S63" s="212"/>
      <c r="T63" s="212"/>
      <c r="U63" s="215"/>
      <c r="V63" s="214"/>
      <c r="W63" s="212"/>
      <c r="X63" s="215"/>
      <c r="Y63" s="216"/>
      <c r="Z63" s="216"/>
      <c r="AA63" s="214"/>
      <c r="AB63" s="212"/>
      <c r="AC63" s="215"/>
      <c r="AD63" s="214"/>
      <c r="AE63" s="212"/>
      <c r="AF63" s="212"/>
      <c r="AG63" s="212"/>
      <c r="AH63" s="212"/>
      <c r="AI63" s="212"/>
      <c r="AJ63" s="212"/>
      <c r="AK63" s="215"/>
      <c r="AL63" s="214"/>
      <c r="AM63" s="212"/>
      <c r="AN63" s="212"/>
      <c r="AO63" s="215"/>
      <c r="AP63" s="203"/>
      <c r="AQ63" s="196"/>
    </row>
    <row r="64" spans="1:43" x14ac:dyDescent="0.2">
      <c r="A64" s="121" t="s">
        <v>604</v>
      </c>
      <c r="B64" s="121" t="s">
        <v>400</v>
      </c>
      <c r="C64" s="189" t="s">
        <v>401</v>
      </c>
      <c r="D64" s="224">
        <v>2</v>
      </c>
      <c r="E64" s="218" t="s">
        <v>639</v>
      </c>
      <c r="F64" s="218" t="s">
        <v>647</v>
      </c>
      <c r="G64" s="218" t="s">
        <v>646</v>
      </c>
      <c r="H64" s="218" t="s">
        <v>643</v>
      </c>
      <c r="I64" s="212"/>
      <c r="J64" s="212"/>
      <c r="K64" s="218" t="s">
        <v>651</v>
      </c>
      <c r="L64" s="218" t="s">
        <v>649</v>
      </c>
      <c r="M64" s="212"/>
      <c r="N64" s="220" t="s">
        <v>669</v>
      </c>
      <c r="O64" s="242" t="s">
        <v>709</v>
      </c>
      <c r="P64" s="247" t="s">
        <v>648</v>
      </c>
      <c r="Q64" s="214">
        <v>2</v>
      </c>
      <c r="R64" s="212">
        <v>3</v>
      </c>
      <c r="S64" s="212">
        <v>3</v>
      </c>
      <c r="T64" s="212">
        <v>2</v>
      </c>
      <c r="U64" s="215">
        <v>0</v>
      </c>
      <c r="V64" s="214">
        <v>0</v>
      </c>
      <c r="W64" s="212">
        <v>3</v>
      </c>
      <c r="X64" s="215">
        <v>1</v>
      </c>
      <c r="Y64" s="216">
        <v>3</v>
      </c>
      <c r="Z64" s="216">
        <v>1</v>
      </c>
      <c r="AA64" s="249" t="s">
        <v>713</v>
      </c>
      <c r="AB64" s="218" t="s">
        <v>704</v>
      </c>
      <c r="AC64" s="250" t="s">
        <v>634</v>
      </c>
      <c r="AD64" s="214"/>
      <c r="AE64" s="212"/>
      <c r="AF64" s="223"/>
      <c r="AG64" s="223"/>
      <c r="AH64" s="223"/>
      <c r="AI64" s="212"/>
      <c r="AJ64" s="212"/>
      <c r="AK64" s="215"/>
      <c r="AL64" s="249">
        <v>3</v>
      </c>
      <c r="AM64" s="212"/>
      <c r="AN64" s="212"/>
      <c r="AO64" s="215"/>
      <c r="AP64" s="251" t="s">
        <v>810</v>
      </c>
      <c r="AQ64" s="237" t="s">
        <v>811</v>
      </c>
    </row>
    <row r="65" spans="1:43" x14ac:dyDescent="0.2">
      <c r="A65" s="52" t="s">
        <v>594</v>
      </c>
      <c r="B65" s="52" t="s">
        <v>55</v>
      </c>
      <c r="C65" s="180" t="s">
        <v>327</v>
      </c>
      <c r="D65" s="222">
        <v>2</v>
      </c>
      <c r="E65" s="212"/>
      <c r="F65" s="212"/>
      <c r="G65" s="212"/>
      <c r="H65" s="212"/>
      <c r="I65" s="212"/>
      <c r="J65" s="212"/>
      <c r="K65" s="212"/>
      <c r="L65" s="212"/>
      <c r="M65" s="212"/>
      <c r="N65" s="213"/>
      <c r="O65" s="241"/>
      <c r="P65" s="246"/>
      <c r="Q65" s="214"/>
      <c r="R65" s="212"/>
      <c r="S65" s="212"/>
      <c r="T65" s="212"/>
      <c r="U65" s="215"/>
      <c r="V65" s="214"/>
      <c r="W65" s="212"/>
      <c r="X65" s="215"/>
      <c r="Y65" s="216"/>
      <c r="Z65" s="216"/>
      <c r="AA65" s="214"/>
      <c r="AB65" s="212"/>
      <c r="AC65" s="215"/>
      <c r="AD65" s="214"/>
      <c r="AE65" s="212"/>
      <c r="AF65" s="212"/>
      <c r="AG65" s="212"/>
      <c r="AH65" s="212"/>
      <c r="AI65" s="212"/>
      <c r="AJ65" s="212"/>
      <c r="AK65" s="215"/>
      <c r="AL65" s="214"/>
      <c r="AM65" s="212"/>
      <c r="AN65" s="212"/>
      <c r="AO65" s="215"/>
      <c r="AP65" s="203"/>
      <c r="AQ65" s="196"/>
    </row>
    <row r="66" spans="1:43" x14ac:dyDescent="0.2">
      <c r="A66" s="52" t="s">
        <v>507</v>
      </c>
      <c r="B66" s="52" t="s">
        <v>369</v>
      </c>
      <c r="C66" s="180" t="s">
        <v>370</v>
      </c>
      <c r="D66" s="222">
        <v>2</v>
      </c>
      <c r="E66" s="212"/>
      <c r="F66" s="212"/>
      <c r="G66" s="212"/>
      <c r="H66" s="212"/>
      <c r="I66" s="212"/>
      <c r="J66" s="212"/>
      <c r="K66" s="212"/>
      <c r="L66" s="212"/>
      <c r="M66" s="212"/>
      <c r="N66" s="213"/>
      <c r="O66" s="241"/>
      <c r="P66" s="246"/>
      <c r="Q66" s="214"/>
      <c r="R66" s="212"/>
      <c r="S66" s="212"/>
      <c r="T66" s="212"/>
      <c r="U66" s="215"/>
      <c r="V66" s="214"/>
      <c r="W66" s="212"/>
      <c r="X66" s="215"/>
      <c r="Y66" s="216"/>
      <c r="Z66" s="216"/>
      <c r="AA66" s="214"/>
      <c r="AB66" s="212"/>
      <c r="AC66" s="215"/>
      <c r="AD66" s="214"/>
      <c r="AE66" s="212"/>
      <c r="AF66" s="212"/>
      <c r="AG66" s="212"/>
      <c r="AH66" s="212"/>
      <c r="AI66" s="212"/>
      <c r="AJ66" s="212"/>
      <c r="AK66" s="215"/>
      <c r="AL66" s="214"/>
      <c r="AM66" s="212"/>
      <c r="AN66" s="212"/>
      <c r="AO66" s="215"/>
      <c r="AP66" s="203"/>
      <c r="AQ66" s="196"/>
    </row>
    <row r="67" spans="1:43" x14ac:dyDescent="0.2">
      <c r="A67" s="52" t="s">
        <v>575</v>
      </c>
      <c r="B67" s="52" t="s">
        <v>413</v>
      </c>
      <c r="C67" s="180" t="s">
        <v>414</v>
      </c>
      <c r="D67" s="222">
        <v>2</v>
      </c>
      <c r="E67" s="218" t="s">
        <v>639</v>
      </c>
      <c r="F67" s="218" t="s">
        <v>647</v>
      </c>
      <c r="G67" s="218" t="s">
        <v>644</v>
      </c>
      <c r="H67" s="218" t="s">
        <v>666</v>
      </c>
      <c r="I67" s="212"/>
      <c r="J67" s="212"/>
      <c r="K67" s="218" t="s">
        <v>651</v>
      </c>
      <c r="L67" s="218" t="s">
        <v>649</v>
      </c>
      <c r="M67" s="218" t="s">
        <v>631</v>
      </c>
      <c r="N67" s="220" t="s">
        <v>678</v>
      </c>
      <c r="O67" s="242" t="s">
        <v>709</v>
      </c>
      <c r="P67" s="247" t="s">
        <v>648</v>
      </c>
      <c r="Q67" s="214">
        <v>0</v>
      </c>
      <c r="R67" s="212">
        <v>2</v>
      </c>
      <c r="S67" s="212">
        <v>3</v>
      </c>
      <c r="T67" s="212">
        <v>2</v>
      </c>
      <c r="U67" s="215">
        <v>0</v>
      </c>
      <c r="V67" s="214">
        <v>1</v>
      </c>
      <c r="W67" s="212">
        <v>3</v>
      </c>
      <c r="X67" s="215">
        <v>1</v>
      </c>
      <c r="Y67" s="216">
        <v>1</v>
      </c>
      <c r="Z67" s="216">
        <v>2</v>
      </c>
      <c r="AA67" s="249" t="s">
        <v>634</v>
      </c>
      <c r="AB67" s="218" t="s">
        <v>634</v>
      </c>
      <c r="AC67" s="250" t="s">
        <v>634</v>
      </c>
      <c r="AD67" s="214"/>
      <c r="AE67" s="212"/>
      <c r="AF67" s="212"/>
      <c r="AG67" s="223"/>
      <c r="AH67" s="223"/>
      <c r="AI67" s="223"/>
      <c r="AJ67" s="212"/>
      <c r="AK67" s="215"/>
      <c r="AL67" s="249">
        <v>3</v>
      </c>
      <c r="AM67" s="212"/>
      <c r="AN67" s="212"/>
      <c r="AO67" s="215"/>
      <c r="AP67" s="203"/>
      <c r="AQ67" s="237" t="s">
        <v>808</v>
      </c>
    </row>
    <row r="68" spans="1:43" x14ac:dyDescent="0.2">
      <c r="A68" s="121" t="s">
        <v>585</v>
      </c>
      <c r="B68" s="121" t="s">
        <v>492</v>
      </c>
      <c r="C68" s="189" t="s">
        <v>493</v>
      </c>
      <c r="D68" s="224">
        <v>2</v>
      </c>
      <c r="E68" s="218" t="s">
        <v>639</v>
      </c>
      <c r="F68" s="218" t="s">
        <v>647</v>
      </c>
      <c r="G68" s="218" t="s">
        <v>644</v>
      </c>
      <c r="H68" s="218" t="s">
        <v>666</v>
      </c>
      <c r="I68" s="212"/>
      <c r="J68" s="212"/>
      <c r="K68" s="218" t="s">
        <v>651</v>
      </c>
      <c r="L68" s="218" t="s">
        <v>649</v>
      </c>
      <c r="M68" s="218" t="s">
        <v>631</v>
      </c>
      <c r="N68" s="220" t="s">
        <v>690</v>
      </c>
      <c r="O68" s="242" t="s">
        <v>702</v>
      </c>
      <c r="P68" s="247" t="s">
        <v>648</v>
      </c>
      <c r="Q68" s="214">
        <v>3</v>
      </c>
      <c r="R68" s="212">
        <v>3</v>
      </c>
      <c r="S68" s="212">
        <v>2</v>
      </c>
      <c r="T68" s="212">
        <v>1</v>
      </c>
      <c r="U68" s="215">
        <v>1</v>
      </c>
      <c r="V68" s="214"/>
      <c r="W68" s="212"/>
      <c r="X68" s="215"/>
      <c r="Y68" s="216"/>
      <c r="Z68" s="216"/>
      <c r="AA68" s="249" t="s">
        <v>634</v>
      </c>
      <c r="AB68" s="218" t="s">
        <v>634</v>
      </c>
      <c r="AC68" s="250" t="s">
        <v>634</v>
      </c>
      <c r="AD68" s="214"/>
      <c r="AE68" s="212"/>
      <c r="AF68" s="212"/>
      <c r="AG68" s="223"/>
      <c r="AH68" s="223"/>
      <c r="AI68" s="212"/>
      <c r="AJ68" s="212"/>
      <c r="AK68" s="215"/>
      <c r="AL68" s="249">
        <v>3</v>
      </c>
      <c r="AM68" s="212"/>
      <c r="AN68" s="212"/>
      <c r="AO68" s="215"/>
      <c r="AP68" s="251" t="s">
        <v>756</v>
      </c>
      <c r="AQ68" s="237" t="s">
        <v>809</v>
      </c>
    </row>
    <row r="69" spans="1:43" x14ac:dyDescent="0.2">
      <c r="A69" s="52" t="s">
        <v>602</v>
      </c>
      <c r="B69" s="52" t="s">
        <v>62</v>
      </c>
      <c r="C69" s="180" t="s">
        <v>333</v>
      </c>
      <c r="D69" s="222">
        <v>2</v>
      </c>
      <c r="E69" s="212"/>
      <c r="F69" s="212"/>
      <c r="G69" s="212"/>
      <c r="H69" s="212"/>
      <c r="I69" s="212"/>
      <c r="J69" s="212"/>
      <c r="K69" s="212"/>
      <c r="L69" s="212"/>
      <c r="M69" s="212"/>
      <c r="N69" s="213"/>
      <c r="O69" s="241"/>
      <c r="P69" s="246"/>
      <c r="Q69" s="214"/>
      <c r="R69" s="212"/>
      <c r="S69" s="212"/>
      <c r="T69" s="212"/>
      <c r="U69" s="215"/>
      <c r="V69" s="214"/>
      <c r="W69" s="212"/>
      <c r="X69" s="215"/>
      <c r="Y69" s="216"/>
      <c r="Z69" s="216"/>
      <c r="AA69" s="214"/>
      <c r="AB69" s="212"/>
      <c r="AC69" s="215"/>
      <c r="AD69" s="214"/>
      <c r="AE69" s="212"/>
      <c r="AF69" s="212"/>
      <c r="AG69" s="212"/>
      <c r="AH69" s="212"/>
      <c r="AI69" s="212"/>
      <c r="AJ69" s="212"/>
      <c r="AK69" s="215"/>
      <c r="AL69" s="214"/>
      <c r="AM69" s="212"/>
      <c r="AN69" s="212"/>
      <c r="AO69" s="215"/>
      <c r="AP69" s="203"/>
      <c r="AQ69" s="196"/>
    </row>
    <row r="70" spans="1:43" x14ac:dyDescent="0.2">
      <c r="A70" s="121" t="s">
        <v>571</v>
      </c>
      <c r="B70" s="121" t="s">
        <v>416</v>
      </c>
      <c r="C70" s="180" t="s">
        <v>417</v>
      </c>
      <c r="D70" s="222">
        <v>2</v>
      </c>
      <c r="E70" s="212"/>
      <c r="F70" s="212"/>
      <c r="G70" s="212"/>
      <c r="H70" s="212"/>
      <c r="I70" s="212"/>
      <c r="J70" s="212"/>
      <c r="K70" s="212"/>
      <c r="L70" s="212"/>
      <c r="M70" s="212"/>
      <c r="N70" s="213"/>
      <c r="O70" s="241"/>
      <c r="P70" s="246"/>
      <c r="Q70" s="214"/>
      <c r="R70" s="212"/>
      <c r="S70" s="212"/>
      <c r="T70" s="212"/>
      <c r="U70" s="215"/>
      <c r="V70" s="214"/>
      <c r="W70" s="212"/>
      <c r="X70" s="215"/>
      <c r="Y70" s="216"/>
      <c r="Z70" s="216"/>
      <c r="AA70" s="214"/>
      <c r="AB70" s="212"/>
      <c r="AC70" s="215"/>
      <c r="AD70" s="214"/>
      <c r="AE70" s="212"/>
      <c r="AF70" s="212"/>
      <c r="AG70" s="212"/>
      <c r="AH70" s="212"/>
      <c r="AI70" s="212"/>
      <c r="AJ70" s="212"/>
      <c r="AK70" s="215"/>
      <c r="AL70" s="214"/>
      <c r="AM70" s="212"/>
      <c r="AN70" s="212"/>
      <c r="AO70" s="215"/>
      <c r="AP70" s="203"/>
      <c r="AQ70" s="196"/>
    </row>
    <row r="71" spans="1:43" x14ac:dyDescent="0.2">
      <c r="A71" s="52" t="s">
        <v>521</v>
      </c>
      <c r="B71" s="52" t="s">
        <v>382</v>
      </c>
      <c r="C71" s="180" t="s">
        <v>383</v>
      </c>
      <c r="D71" s="222">
        <v>2</v>
      </c>
      <c r="E71" s="218" t="s">
        <v>639</v>
      </c>
      <c r="F71" s="218" t="s">
        <v>640</v>
      </c>
      <c r="G71" s="218" t="s">
        <v>643</v>
      </c>
      <c r="H71" s="218" t="s">
        <v>644</v>
      </c>
      <c r="I71" s="212"/>
      <c r="J71" s="212"/>
      <c r="K71" s="218" t="s">
        <v>651</v>
      </c>
      <c r="L71" s="218" t="s">
        <v>649</v>
      </c>
      <c r="M71" s="212"/>
      <c r="N71" s="220" t="s">
        <v>669</v>
      </c>
      <c r="O71" s="242" t="s">
        <v>816</v>
      </c>
      <c r="P71" s="247" t="s">
        <v>732</v>
      </c>
      <c r="Q71" s="214">
        <v>1</v>
      </c>
      <c r="R71" s="212">
        <v>3</v>
      </c>
      <c r="S71" s="212">
        <v>3</v>
      </c>
      <c r="T71" s="212">
        <v>1</v>
      </c>
      <c r="U71" s="215">
        <v>0</v>
      </c>
      <c r="V71" s="214">
        <v>1</v>
      </c>
      <c r="W71" s="212">
        <v>3</v>
      </c>
      <c r="X71" s="215">
        <v>2</v>
      </c>
      <c r="Y71" s="216">
        <v>1</v>
      </c>
      <c r="Z71" s="216">
        <v>1</v>
      </c>
      <c r="AA71" s="249" t="s">
        <v>713</v>
      </c>
      <c r="AB71" s="218" t="s">
        <v>704</v>
      </c>
      <c r="AC71" s="250" t="s">
        <v>704</v>
      </c>
      <c r="AD71" s="214"/>
      <c r="AE71" s="212"/>
      <c r="AF71" s="223"/>
      <c r="AG71" s="223"/>
      <c r="AH71" s="223"/>
      <c r="AI71" s="212"/>
      <c r="AJ71" s="212"/>
      <c r="AK71" s="215"/>
      <c r="AL71" s="214">
        <v>1</v>
      </c>
      <c r="AM71" s="212"/>
      <c r="AN71" s="212"/>
      <c r="AO71" s="215"/>
      <c r="AP71" s="251" t="s">
        <v>749</v>
      </c>
      <c r="AQ71" s="237" t="s">
        <v>818</v>
      </c>
    </row>
    <row r="72" spans="1:43" x14ac:dyDescent="0.2">
      <c r="A72" s="121" t="s">
        <v>557</v>
      </c>
      <c r="B72" s="121" t="s">
        <v>17</v>
      </c>
      <c r="C72" s="186" t="s">
        <v>279</v>
      </c>
      <c r="D72" s="224">
        <v>2</v>
      </c>
      <c r="E72" s="218" t="s">
        <v>639</v>
      </c>
      <c r="F72" s="218" t="s">
        <v>647</v>
      </c>
      <c r="G72" s="218" t="s">
        <v>643</v>
      </c>
      <c r="H72" s="218" t="s">
        <v>666</v>
      </c>
      <c r="I72" s="212"/>
      <c r="J72" s="212"/>
      <c r="K72" s="218" t="s">
        <v>651</v>
      </c>
      <c r="L72" s="218" t="s">
        <v>649</v>
      </c>
      <c r="M72" s="212"/>
      <c r="N72" s="220" t="s">
        <v>669</v>
      </c>
      <c r="O72" s="242" t="s">
        <v>816</v>
      </c>
      <c r="P72" s="247" t="s">
        <v>732</v>
      </c>
      <c r="Q72" s="214">
        <v>1</v>
      </c>
      <c r="R72" s="212">
        <v>3</v>
      </c>
      <c r="S72" s="212">
        <v>3</v>
      </c>
      <c r="T72" s="212">
        <v>2</v>
      </c>
      <c r="U72" s="215">
        <v>1</v>
      </c>
      <c r="V72" s="214">
        <v>1</v>
      </c>
      <c r="W72" s="212">
        <v>3</v>
      </c>
      <c r="X72" s="215">
        <v>2</v>
      </c>
      <c r="Y72" s="216">
        <v>1</v>
      </c>
      <c r="Z72" s="216">
        <v>1</v>
      </c>
      <c r="AA72" s="249" t="s">
        <v>713</v>
      </c>
      <c r="AB72" s="218" t="s">
        <v>704</v>
      </c>
      <c r="AC72" s="250" t="s">
        <v>704</v>
      </c>
      <c r="AD72" s="214"/>
      <c r="AE72" s="212"/>
      <c r="AF72" s="223"/>
      <c r="AG72" s="223"/>
      <c r="AH72" s="223"/>
      <c r="AI72" s="212"/>
      <c r="AJ72" s="212"/>
      <c r="AK72" s="215"/>
      <c r="AL72" s="214">
        <v>1</v>
      </c>
      <c r="AM72" s="212"/>
      <c r="AN72" s="212"/>
      <c r="AO72" s="215"/>
      <c r="AP72" s="251" t="s">
        <v>749</v>
      </c>
      <c r="AQ72" s="237" t="s">
        <v>817</v>
      </c>
    </row>
    <row r="73" spans="1:43" x14ac:dyDescent="0.2">
      <c r="A73" s="52" t="s">
        <v>614</v>
      </c>
      <c r="B73" s="52" t="s">
        <v>453</v>
      </c>
      <c r="C73" s="180" t="s">
        <v>454</v>
      </c>
      <c r="D73" s="222">
        <v>2</v>
      </c>
      <c r="E73" s="218" t="s">
        <v>639</v>
      </c>
      <c r="F73" s="218" t="s">
        <v>647</v>
      </c>
      <c r="G73" s="218" t="s">
        <v>643</v>
      </c>
      <c r="H73" s="218" t="s">
        <v>667</v>
      </c>
      <c r="I73" s="212"/>
      <c r="J73" s="212"/>
      <c r="K73" s="218" t="s">
        <v>651</v>
      </c>
      <c r="L73" s="218" t="s">
        <v>649</v>
      </c>
      <c r="M73" s="212"/>
      <c r="N73" s="220" t="s">
        <v>686</v>
      </c>
      <c r="O73" s="242" t="s">
        <v>702</v>
      </c>
      <c r="P73" s="247" t="s">
        <v>732</v>
      </c>
      <c r="Q73" s="214">
        <v>0</v>
      </c>
      <c r="R73" s="212">
        <v>2</v>
      </c>
      <c r="S73" s="212">
        <v>3</v>
      </c>
      <c r="T73" s="212">
        <v>2</v>
      </c>
      <c r="U73" s="215">
        <v>0</v>
      </c>
      <c r="V73" s="214">
        <v>1</v>
      </c>
      <c r="W73" s="212">
        <v>3</v>
      </c>
      <c r="X73" s="215">
        <v>0</v>
      </c>
      <c r="Y73" s="216">
        <v>0</v>
      </c>
      <c r="Z73" s="216">
        <v>2</v>
      </c>
      <c r="AA73" s="249" t="s">
        <v>713</v>
      </c>
      <c r="AB73" s="218" t="s">
        <v>704</v>
      </c>
      <c r="AC73" s="250" t="s">
        <v>634</v>
      </c>
      <c r="AD73" s="214"/>
      <c r="AE73" s="212"/>
      <c r="AF73" s="223"/>
      <c r="AG73" s="223"/>
      <c r="AH73" s="223"/>
      <c r="AI73" s="223"/>
      <c r="AJ73" s="223"/>
      <c r="AK73" s="215"/>
      <c r="AL73" s="214">
        <v>3</v>
      </c>
      <c r="AM73" s="212"/>
      <c r="AN73" s="212">
        <v>3</v>
      </c>
      <c r="AO73" s="215">
        <v>3</v>
      </c>
      <c r="AP73" s="251" t="s">
        <v>812</v>
      </c>
      <c r="AQ73" s="237" t="s">
        <v>813</v>
      </c>
    </row>
    <row r="74" spans="1:43" x14ac:dyDescent="0.2">
      <c r="A74" s="52" t="s">
        <v>546</v>
      </c>
      <c r="B74" s="52" t="s">
        <v>81</v>
      </c>
      <c r="C74" s="180" t="s">
        <v>377</v>
      </c>
      <c r="D74" s="222">
        <v>2</v>
      </c>
      <c r="E74" s="212"/>
      <c r="F74" s="212"/>
      <c r="G74" s="212"/>
      <c r="H74" s="212"/>
      <c r="I74" s="212"/>
      <c r="J74" s="212"/>
      <c r="K74" s="212"/>
      <c r="L74" s="212"/>
      <c r="M74" s="212"/>
      <c r="N74" s="213"/>
      <c r="O74" s="241"/>
      <c r="P74" s="246"/>
      <c r="Q74" s="214"/>
      <c r="R74" s="212"/>
      <c r="S74" s="212"/>
      <c r="T74" s="212"/>
      <c r="U74" s="215"/>
      <c r="V74" s="214"/>
      <c r="W74" s="212"/>
      <c r="X74" s="215"/>
      <c r="Y74" s="216"/>
      <c r="Z74" s="216"/>
      <c r="AA74" s="214"/>
      <c r="AB74" s="212"/>
      <c r="AC74" s="215"/>
      <c r="AD74" s="214"/>
      <c r="AE74" s="212"/>
      <c r="AF74" s="212"/>
      <c r="AG74" s="212"/>
      <c r="AH74" s="212"/>
      <c r="AI74" s="212"/>
      <c r="AJ74" s="212"/>
      <c r="AK74" s="215"/>
      <c r="AL74" s="214"/>
      <c r="AM74" s="212"/>
      <c r="AN74" s="212"/>
      <c r="AO74" s="215"/>
      <c r="AP74" s="203"/>
      <c r="AQ74" s="196"/>
    </row>
    <row r="75" spans="1:43" x14ac:dyDescent="0.2">
      <c r="A75" s="52" t="s">
        <v>564</v>
      </c>
      <c r="B75" s="52" t="s">
        <v>37</v>
      </c>
      <c r="C75" s="180" t="s">
        <v>302</v>
      </c>
      <c r="D75" s="222">
        <v>2</v>
      </c>
      <c r="E75" s="212"/>
      <c r="F75" s="212"/>
      <c r="G75" s="212"/>
      <c r="H75" s="212"/>
      <c r="I75" s="212"/>
      <c r="J75" s="212"/>
      <c r="K75" s="212"/>
      <c r="L75" s="212"/>
      <c r="M75" s="212"/>
      <c r="N75" s="213"/>
      <c r="O75" s="241"/>
      <c r="P75" s="246"/>
      <c r="Q75" s="214"/>
      <c r="R75" s="212"/>
      <c r="S75" s="212"/>
      <c r="T75" s="212"/>
      <c r="U75" s="215"/>
      <c r="V75" s="214"/>
      <c r="W75" s="212"/>
      <c r="X75" s="215"/>
      <c r="Y75" s="216"/>
      <c r="Z75" s="216"/>
      <c r="AA75" s="214"/>
      <c r="AB75" s="212"/>
      <c r="AC75" s="215"/>
      <c r="AD75" s="214"/>
      <c r="AE75" s="212"/>
      <c r="AF75" s="212"/>
      <c r="AG75" s="212"/>
      <c r="AH75" s="212"/>
      <c r="AI75" s="212"/>
      <c r="AJ75" s="212"/>
      <c r="AK75" s="215"/>
      <c r="AL75" s="214"/>
      <c r="AM75" s="212"/>
      <c r="AN75" s="212"/>
      <c r="AO75" s="215"/>
      <c r="AP75" s="203"/>
      <c r="AQ75" s="196"/>
    </row>
    <row r="76" spans="1:43" x14ac:dyDescent="0.2">
      <c r="A76" s="52" t="s">
        <v>584</v>
      </c>
      <c r="B76" s="52" t="s">
        <v>71</v>
      </c>
      <c r="C76" s="180" t="s">
        <v>320</v>
      </c>
      <c r="D76" s="222">
        <v>2</v>
      </c>
      <c r="E76" s="212"/>
      <c r="F76" s="212"/>
      <c r="G76" s="212"/>
      <c r="H76" s="212"/>
      <c r="I76" s="212"/>
      <c r="J76" s="212"/>
      <c r="K76" s="212"/>
      <c r="L76" s="212"/>
      <c r="M76" s="212"/>
      <c r="N76" s="213"/>
      <c r="O76" s="241"/>
      <c r="P76" s="246"/>
      <c r="Q76" s="214"/>
      <c r="R76" s="212"/>
      <c r="S76" s="212"/>
      <c r="T76" s="212"/>
      <c r="U76" s="215"/>
      <c r="V76" s="214"/>
      <c r="W76" s="212"/>
      <c r="X76" s="215"/>
      <c r="Y76" s="216"/>
      <c r="Z76" s="216"/>
      <c r="AA76" s="214"/>
      <c r="AB76" s="212"/>
      <c r="AC76" s="215"/>
      <c r="AD76" s="214"/>
      <c r="AE76" s="212"/>
      <c r="AF76" s="212"/>
      <c r="AG76" s="212"/>
      <c r="AH76" s="212"/>
      <c r="AI76" s="212"/>
      <c r="AJ76" s="212"/>
      <c r="AK76" s="215"/>
      <c r="AL76" s="214"/>
      <c r="AM76" s="212"/>
      <c r="AN76" s="212"/>
      <c r="AO76" s="215"/>
      <c r="AP76" s="203"/>
      <c r="AQ76" s="196"/>
    </row>
    <row r="77" spans="1:43" x14ac:dyDescent="0.2">
      <c r="A77" s="52" t="s">
        <v>588</v>
      </c>
      <c r="B77" s="52" t="s">
        <v>75</v>
      </c>
      <c r="C77" s="180" t="s">
        <v>323</v>
      </c>
      <c r="D77" s="222">
        <v>2</v>
      </c>
      <c r="E77" s="212"/>
      <c r="F77" s="212"/>
      <c r="G77" s="212"/>
      <c r="H77" s="212"/>
      <c r="I77" s="212"/>
      <c r="J77" s="212"/>
      <c r="K77" s="212"/>
      <c r="L77" s="212"/>
      <c r="M77" s="212"/>
      <c r="N77" s="213"/>
      <c r="O77" s="241"/>
      <c r="P77" s="246"/>
      <c r="Q77" s="214"/>
      <c r="R77" s="212"/>
      <c r="S77" s="212"/>
      <c r="T77" s="212"/>
      <c r="U77" s="215"/>
      <c r="V77" s="214"/>
      <c r="W77" s="212"/>
      <c r="X77" s="215"/>
      <c r="Y77" s="216"/>
      <c r="Z77" s="216"/>
      <c r="AA77" s="214"/>
      <c r="AB77" s="212"/>
      <c r="AC77" s="215"/>
      <c r="AD77" s="214"/>
      <c r="AE77" s="212"/>
      <c r="AF77" s="212"/>
      <c r="AG77" s="212"/>
      <c r="AH77" s="212"/>
      <c r="AI77" s="212"/>
      <c r="AJ77" s="212"/>
      <c r="AK77" s="215"/>
      <c r="AL77" s="214"/>
      <c r="AM77" s="212"/>
      <c r="AN77" s="212"/>
      <c r="AO77" s="215"/>
      <c r="AP77" s="203"/>
      <c r="AQ77" s="196"/>
    </row>
    <row r="78" spans="1:43" x14ac:dyDescent="0.2">
      <c r="A78" s="52" t="s">
        <v>573</v>
      </c>
      <c r="B78" s="52" t="s">
        <v>308</v>
      </c>
      <c r="C78" s="180" t="s">
        <v>307</v>
      </c>
      <c r="D78" s="222">
        <v>2</v>
      </c>
      <c r="E78" s="218" t="s">
        <v>642</v>
      </c>
      <c r="F78" s="218" t="s">
        <v>640</v>
      </c>
      <c r="G78" s="212"/>
      <c r="H78" s="218" t="s">
        <v>644</v>
      </c>
      <c r="I78" s="212"/>
      <c r="J78" s="212"/>
      <c r="K78" s="218" t="s">
        <v>644</v>
      </c>
      <c r="L78" s="218" t="s">
        <v>649</v>
      </c>
      <c r="M78" s="212"/>
      <c r="N78" s="213"/>
      <c r="O78" s="242" t="s">
        <v>709</v>
      </c>
      <c r="P78" s="247" t="s">
        <v>648</v>
      </c>
      <c r="Q78" s="214"/>
      <c r="R78" s="212"/>
      <c r="S78" s="212"/>
      <c r="T78" s="212"/>
      <c r="U78" s="215"/>
      <c r="V78" s="214"/>
      <c r="W78" s="212"/>
      <c r="X78" s="215"/>
      <c r="Y78" s="216"/>
      <c r="Z78" s="216"/>
      <c r="AA78" s="249" t="s">
        <v>713</v>
      </c>
      <c r="AB78" s="218" t="s">
        <v>634</v>
      </c>
      <c r="AC78" s="250" t="s">
        <v>634</v>
      </c>
      <c r="AD78" s="214"/>
      <c r="AE78" s="223"/>
      <c r="AF78" s="223"/>
      <c r="AG78" s="223"/>
      <c r="AH78" s="223"/>
      <c r="AI78" s="223"/>
      <c r="AJ78" s="223"/>
      <c r="AK78" s="235"/>
      <c r="AL78" s="214"/>
      <c r="AM78" s="212"/>
      <c r="AN78" s="212"/>
      <c r="AO78" s="215"/>
      <c r="AP78" s="203"/>
      <c r="AQ78" s="196"/>
    </row>
    <row r="79" spans="1:43" x14ac:dyDescent="0.2">
      <c r="A79" s="52" t="s">
        <v>592</v>
      </c>
      <c r="B79" s="52" t="s">
        <v>54</v>
      </c>
      <c r="C79" s="180" t="s">
        <v>325</v>
      </c>
      <c r="D79" s="222">
        <v>2</v>
      </c>
      <c r="E79" s="212"/>
      <c r="F79" s="212"/>
      <c r="G79" s="212"/>
      <c r="H79" s="212"/>
      <c r="I79" s="212"/>
      <c r="J79" s="212"/>
      <c r="K79" s="212"/>
      <c r="L79" s="212"/>
      <c r="M79" s="212"/>
      <c r="N79" s="213"/>
      <c r="O79" s="241"/>
      <c r="P79" s="246"/>
      <c r="Q79" s="214"/>
      <c r="R79" s="212"/>
      <c r="S79" s="212"/>
      <c r="T79" s="212"/>
      <c r="U79" s="215"/>
      <c r="V79" s="214"/>
      <c r="W79" s="212"/>
      <c r="X79" s="215"/>
      <c r="Y79" s="216"/>
      <c r="Z79" s="216"/>
      <c r="AA79" s="214"/>
      <c r="AB79" s="212"/>
      <c r="AC79" s="215"/>
      <c r="AD79" s="214"/>
      <c r="AE79" s="212"/>
      <c r="AF79" s="212"/>
      <c r="AG79" s="212"/>
      <c r="AH79" s="212"/>
      <c r="AI79" s="212"/>
      <c r="AJ79" s="212"/>
      <c r="AK79" s="215"/>
      <c r="AL79" s="214"/>
      <c r="AM79" s="212"/>
      <c r="AN79" s="212"/>
      <c r="AO79" s="215"/>
      <c r="AP79" s="203"/>
      <c r="AQ79" s="196"/>
    </row>
    <row r="80" spans="1:43" x14ac:dyDescent="0.2">
      <c r="A80" s="52" t="s">
        <v>513</v>
      </c>
      <c r="B80" s="52" t="s">
        <v>434</v>
      </c>
      <c r="C80" s="180" t="s">
        <v>435</v>
      </c>
      <c r="D80" s="222">
        <v>2</v>
      </c>
      <c r="E80" s="218" t="s">
        <v>639</v>
      </c>
      <c r="F80" s="218" t="s">
        <v>647</v>
      </c>
      <c r="G80" s="218" t="s">
        <v>644</v>
      </c>
      <c r="H80" s="218" t="s">
        <v>644</v>
      </c>
      <c r="I80" s="212"/>
      <c r="J80" s="212"/>
      <c r="K80" s="218" t="s">
        <v>651</v>
      </c>
      <c r="L80" s="218" t="s">
        <v>649</v>
      </c>
      <c r="M80" s="218" t="s">
        <v>631</v>
      </c>
      <c r="N80" s="220" t="s">
        <v>679</v>
      </c>
      <c r="O80" s="242" t="s">
        <v>729</v>
      </c>
      <c r="P80" s="247" t="s">
        <v>648</v>
      </c>
      <c r="Q80" s="214">
        <v>2</v>
      </c>
      <c r="R80" s="212">
        <v>3</v>
      </c>
      <c r="S80" s="212">
        <v>3</v>
      </c>
      <c r="T80" s="212">
        <v>2</v>
      </c>
      <c r="U80" s="215">
        <v>1</v>
      </c>
      <c r="V80" s="214">
        <v>2</v>
      </c>
      <c r="W80" s="212">
        <v>3</v>
      </c>
      <c r="X80" s="215">
        <v>1</v>
      </c>
      <c r="Y80" s="216">
        <v>1</v>
      </c>
      <c r="Z80" s="216">
        <v>2</v>
      </c>
      <c r="AA80" s="249" t="s">
        <v>704</v>
      </c>
      <c r="AB80" s="218" t="s">
        <v>704</v>
      </c>
      <c r="AC80" s="250" t="s">
        <v>704</v>
      </c>
      <c r="AD80" s="214"/>
      <c r="AE80" s="212"/>
      <c r="AF80" s="223"/>
      <c r="AG80" s="223"/>
      <c r="AH80" s="212"/>
      <c r="AI80" s="212"/>
      <c r="AJ80" s="212"/>
      <c r="AK80" s="215"/>
      <c r="AL80" s="249">
        <v>2</v>
      </c>
      <c r="AM80" s="212"/>
      <c r="AN80" s="212"/>
      <c r="AO80" s="215"/>
      <c r="AP80" s="251" t="s">
        <v>801</v>
      </c>
      <c r="AQ80" s="237" t="s">
        <v>802</v>
      </c>
    </row>
    <row r="81" spans="1:43" x14ac:dyDescent="0.2">
      <c r="A81" s="52" t="s">
        <v>530</v>
      </c>
      <c r="B81" s="52" t="s">
        <v>22</v>
      </c>
      <c r="C81" s="180" t="s">
        <v>284</v>
      </c>
      <c r="D81" s="222">
        <v>2</v>
      </c>
      <c r="E81" s="218" t="s">
        <v>639</v>
      </c>
      <c r="F81" s="218" t="s">
        <v>640</v>
      </c>
      <c r="G81" s="218" t="s">
        <v>644</v>
      </c>
      <c r="H81" s="218" t="s">
        <v>644</v>
      </c>
      <c r="I81" s="212"/>
      <c r="J81" s="212"/>
      <c r="K81" s="218" t="s">
        <v>651</v>
      </c>
      <c r="L81" s="218" t="s">
        <v>649</v>
      </c>
      <c r="M81" s="218" t="s">
        <v>631</v>
      </c>
      <c r="N81" s="220" t="s">
        <v>684</v>
      </c>
      <c r="O81" s="242" t="s">
        <v>729</v>
      </c>
      <c r="P81" s="247" t="s">
        <v>648</v>
      </c>
      <c r="Q81" s="214">
        <v>1</v>
      </c>
      <c r="R81" s="212">
        <v>2</v>
      </c>
      <c r="S81" s="212">
        <v>3</v>
      </c>
      <c r="T81" s="212">
        <v>2</v>
      </c>
      <c r="U81" s="215">
        <v>1</v>
      </c>
      <c r="V81" s="214">
        <v>1</v>
      </c>
      <c r="W81" s="212">
        <v>3</v>
      </c>
      <c r="X81" s="215">
        <v>2</v>
      </c>
      <c r="Y81" s="216">
        <v>2</v>
      </c>
      <c r="Z81" s="216">
        <v>3</v>
      </c>
      <c r="AA81" s="249" t="s">
        <v>704</v>
      </c>
      <c r="AB81" s="218" t="s">
        <v>634</v>
      </c>
      <c r="AC81" s="250" t="s">
        <v>634</v>
      </c>
      <c r="AD81" s="214"/>
      <c r="AE81" s="212"/>
      <c r="AF81" s="223"/>
      <c r="AG81" s="223"/>
      <c r="AH81" s="223"/>
      <c r="AI81" s="212"/>
      <c r="AJ81" s="212"/>
      <c r="AK81" s="215"/>
      <c r="AL81" s="249">
        <v>2</v>
      </c>
      <c r="AM81" s="212"/>
      <c r="AN81" s="212"/>
      <c r="AO81" s="215"/>
      <c r="AP81" s="251" t="s">
        <v>780</v>
      </c>
      <c r="AQ81" s="237" t="s">
        <v>800</v>
      </c>
    </row>
    <row r="82" spans="1:43" x14ac:dyDescent="0.2">
      <c r="A82" s="121" t="s">
        <v>539</v>
      </c>
      <c r="B82" s="121" t="s">
        <v>395</v>
      </c>
      <c r="C82" s="189" t="s">
        <v>396</v>
      </c>
      <c r="D82" s="224">
        <v>2</v>
      </c>
      <c r="E82" s="212"/>
      <c r="F82" s="212"/>
      <c r="G82" s="212"/>
      <c r="H82" s="212"/>
      <c r="I82" s="212"/>
      <c r="J82" s="212"/>
      <c r="K82" s="212"/>
      <c r="L82" s="212"/>
      <c r="M82" s="212"/>
      <c r="N82" s="213"/>
      <c r="O82" s="241"/>
      <c r="P82" s="246"/>
      <c r="Q82" s="214"/>
      <c r="R82" s="212"/>
      <c r="S82" s="212"/>
      <c r="T82" s="212"/>
      <c r="U82" s="215"/>
      <c r="V82" s="214"/>
      <c r="W82" s="212"/>
      <c r="X82" s="215"/>
      <c r="Y82" s="216"/>
      <c r="Z82" s="216"/>
      <c r="AA82" s="214"/>
      <c r="AB82" s="212"/>
      <c r="AC82" s="215"/>
      <c r="AD82" s="214"/>
      <c r="AE82" s="212"/>
      <c r="AF82" s="212"/>
      <c r="AG82" s="212"/>
      <c r="AH82" s="212"/>
      <c r="AI82" s="212"/>
      <c r="AJ82" s="212"/>
      <c r="AK82" s="215"/>
      <c r="AL82" s="214"/>
      <c r="AM82" s="212"/>
      <c r="AN82" s="212"/>
      <c r="AO82" s="215"/>
      <c r="AP82" s="203"/>
      <c r="AQ82" s="196"/>
    </row>
    <row r="83" spans="1:43" x14ac:dyDescent="0.2">
      <c r="A83" s="121" t="s">
        <v>541</v>
      </c>
      <c r="B83" s="52" t="s">
        <v>94</v>
      </c>
      <c r="C83" s="180" t="s">
        <v>289</v>
      </c>
      <c r="D83" s="222">
        <v>2</v>
      </c>
      <c r="E83" s="212"/>
      <c r="F83" s="212"/>
      <c r="G83" s="212"/>
      <c r="H83" s="212"/>
      <c r="I83" s="212"/>
      <c r="J83" s="212"/>
      <c r="K83" s="212"/>
      <c r="L83" s="212"/>
      <c r="M83" s="212"/>
      <c r="N83" s="213"/>
      <c r="O83" s="241"/>
      <c r="P83" s="246"/>
      <c r="Q83" s="214"/>
      <c r="R83" s="212"/>
      <c r="S83" s="212"/>
      <c r="T83" s="212"/>
      <c r="U83" s="215"/>
      <c r="V83" s="214"/>
      <c r="W83" s="212"/>
      <c r="X83" s="215"/>
      <c r="Y83" s="216"/>
      <c r="Z83" s="216"/>
      <c r="AA83" s="214"/>
      <c r="AB83" s="212"/>
      <c r="AC83" s="215"/>
      <c r="AD83" s="214"/>
      <c r="AE83" s="212"/>
      <c r="AF83" s="212"/>
      <c r="AG83" s="212"/>
      <c r="AH83" s="212"/>
      <c r="AI83" s="212"/>
      <c r="AJ83" s="212"/>
      <c r="AK83" s="215"/>
      <c r="AL83" s="214"/>
      <c r="AM83" s="212"/>
      <c r="AN83" s="212"/>
      <c r="AO83" s="215"/>
      <c r="AP83" s="203"/>
      <c r="AQ83" s="196"/>
    </row>
    <row r="84" spans="1:43" x14ac:dyDescent="0.2">
      <c r="A84" s="52" t="s">
        <v>569</v>
      </c>
      <c r="B84" s="52" t="s">
        <v>621</v>
      </c>
      <c r="C84" s="180" t="s">
        <v>306</v>
      </c>
      <c r="D84" s="222">
        <v>2</v>
      </c>
      <c r="E84" s="212"/>
      <c r="F84" s="212"/>
      <c r="G84" s="212"/>
      <c r="H84" s="212"/>
      <c r="I84" s="212"/>
      <c r="J84" s="212"/>
      <c r="K84" s="212"/>
      <c r="L84" s="212"/>
      <c r="M84" s="212"/>
      <c r="N84" s="213"/>
      <c r="O84" s="241"/>
      <c r="P84" s="246"/>
      <c r="Q84" s="214"/>
      <c r="R84" s="212"/>
      <c r="S84" s="212"/>
      <c r="T84" s="212"/>
      <c r="U84" s="215"/>
      <c r="V84" s="214"/>
      <c r="W84" s="212"/>
      <c r="X84" s="215"/>
      <c r="Y84" s="216"/>
      <c r="Z84" s="216"/>
      <c r="AA84" s="214"/>
      <c r="AB84" s="212"/>
      <c r="AC84" s="215"/>
      <c r="AD84" s="214"/>
      <c r="AE84" s="212"/>
      <c r="AF84" s="212"/>
      <c r="AG84" s="212"/>
      <c r="AH84" s="212"/>
      <c r="AI84" s="212"/>
      <c r="AJ84" s="212"/>
      <c r="AK84" s="215"/>
      <c r="AL84" s="214"/>
      <c r="AM84" s="212"/>
      <c r="AN84" s="212"/>
      <c r="AO84" s="215"/>
      <c r="AP84" s="203"/>
      <c r="AQ84" s="196"/>
    </row>
    <row r="85" spans="1:43" x14ac:dyDescent="0.2">
      <c r="A85" s="52" t="s">
        <v>578</v>
      </c>
      <c r="B85" s="52" t="s">
        <v>40</v>
      </c>
      <c r="C85" s="180" t="s">
        <v>311</v>
      </c>
      <c r="D85" s="222">
        <v>2</v>
      </c>
      <c r="E85" s="212"/>
      <c r="F85" s="212"/>
      <c r="G85" s="212"/>
      <c r="H85" s="212"/>
      <c r="I85" s="212"/>
      <c r="J85" s="212"/>
      <c r="K85" s="212"/>
      <c r="L85" s="212"/>
      <c r="M85" s="212"/>
      <c r="N85" s="213"/>
      <c r="O85" s="241"/>
      <c r="P85" s="246"/>
      <c r="Q85" s="214"/>
      <c r="R85" s="212"/>
      <c r="S85" s="212"/>
      <c r="T85" s="212"/>
      <c r="U85" s="215"/>
      <c r="V85" s="214"/>
      <c r="W85" s="212"/>
      <c r="X85" s="215"/>
      <c r="Y85" s="216"/>
      <c r="Z85" s="216"/>
      <c r="AA85" s="214"/>
      <c r="AB85" s="212"/>
      <c r="AC85" s="215"/>
      <c r="AD85" s="214"/>
      <c r="AE85" s="212"/>
      <c r="AF85" s="212"/>
      <c r="AG85" s="212"/>
      <c r="AH85" s="212"/>
      <c r="AI85" s="212"/>
      <c r="AJ85" s="212"/>
      <c r="AK85" s="215"/>
      <c r="AL85" s="214"/>
      <c r="AM85" s="212"/>
      <c r="AN85" s="212"/>
      <c r="AO85" s="215"/>
      <c r="AP85" s="203"/>
      <c r="AQ85" s="196"/>
    </row>
    <row r="86" spans="1:43" x14ac:dyDescent="0.2">
      <c r="A86" s="52" t="s">
        <v>606</v>
      </c>
      <c r="B86" s="52" t="s">
        <v>421</v>
      </c>
      <c r="C86" s="180" t="s">
        <v>422</v>
      </c>
      <c r="D86" s="222">
        <v>2</v>
      </c>
      <c r="E86" s="212"/>
      <c r="F86" s="212"/>
      <c r="G86" s="212"/>
      <c r="H86" s="212"/>
      <c r="I86" s="212"/>
      <c r="J86" s="212"/>
      <c r="K86" s="212"/>
      <c r="L86" s="212"/>
      <c r="M86" s="212"/>
      <c r="N86" s="213"/>
      <c r="O86" s="241"/>
      <c r="P86" s="246"/>
      <c r="Q86" s="214"/>
      <c r="R86" s="212"/>
      <c r="S86" s="212"/>
      <c r="T86" s="212"/>
      <c r="U86" s="215"/>
      <c r="V86" s="214"/>
      <c r="W86" s="212"/>
      <c r="X86" s="215"/>
      <c r="Y86" s="216"/>
      <c r="Z86" s="216"/>
      <c r="AA86" s="214"/>
      <c r="AB86" s="212"/>
      <c r="AC86" s="215"/>
      <c r="AD86" s="214"/>
      <c r="AE86" s="212"/>
      <c r="AF86" s="212"/>
      <c r="AG86" s="212"/>
      <c r="AH86" s="212"/>
      <c r="AI86" s="212"/>
      <c r="AJ86" s="212"/>
      <c r="AK86" s="215"/>
      <c r="AL86" s="214"/>
      <c r="AM86" s="212"/>
      <c r="AN86" s="212"/>
      <c r="AO86" s="215"/>
      <c r="AP86" s="203"/>
      <c r="AQ86" s="196"/>
    </row>
    <row r="87" spans="1:43" x14ac:dyDescent="0.2">
      <c r="A87" s="52" t="s">
        <v>199</v>
      </c>
      <c r="B87" s="52" t="s">
        <v>50</v>
      </c>
      <c r="C87" s="180" t="s">
        <v>315</v>
      </c>
      <c r="D87" s="222">
        <v>2</v>
      </c>
      <c r="E87" s="212"/>
      <c r="F87" s="212"/>
      <c r="G87" s="212"/>
      <c r="H87" s="212"/>
      <c r="I87" s="212"/>
      <c r="J87" s="212"/>
      <c r="K87" s="212"/>
      <c r="L87" s="212"/>
      <c r="M87" s="212"/>
      <c r="N87" s="213"/>
      <c r="O87" s="241"/>
      <c r="P87" s="246"/>
      <c r="Q87" s="214"/>
      <c r="R87" s="212"/>
      <c r="S87" s="212"/>
      <c r="T87" s="212"/>
      <c r="U87" s="215"/>
      <c r="V87" s="214"/>
      <c r="W87" s="212"/>
      <c r="X87" s="215"/>
      <c r="Y87" s="216"/>
      <c r="Z87" s="216"/>
      <c r="AA87" s="214"/>
      <c r="AB87" s="212"/>
      <c r="AC87" s="215"/>
      <c r="AD87" s="214"/>
      <c r="AE87" s="212"/>
      <c r="AF87" s="212"/>
      <c r="AG87" s="212"/>
      <c r="AH87" s="212"/>
      <c r="AI87" s="212"/>
      <c r="AJ87" s="212"/>
      <c r="AK87" s="215"/>
      <c r="AL87" s="214"/>
      <c r="AM87" s="212"/>
      <c r="AN87" s="212"/>
      <c r="AO87" s="215"/>
      <c r="AP87" s="203"/>
      <c r="AQ87" s="196"/>
    </row>
    <row r="88" spans="1:43" x14ac:dyDescent="0.2">
      <c r="A88" s="52" t="s">
        <v>509</v>
      </c>
      <c r="B88" s="52" t="s">
        <v>9</v>
      </c>
      <c r="C88" s="180" t="s">
        <v>272</v>
      </c>
      <c r="D88" s="222">
        <v>2</v>
      </c>
      <c r="E88" s="218" t="s">
        <v>642</v>
      </c>
      <c r="F88" s="218" t="s">
        <v>647</v>
      </c>
      <c r="G88" s="212"/>
      <c r="H88" s="218" t="s">
        <v>649</v>
      </c>
      <c r="I88" s="212"/>
      <c r="J88" s="212"/>
      <c r="K88" s="218" t="s">
        <v>644</v>
      </c>
      <c r="L88" s="218" t="s">
        <v>648</v>
      </c>
      <c r="M88" s="212"/>
      <c r="N88" s="220" t="s">
        <v>669</v>
      </c>
      <c r="O88" s="242" t="s">
        <v>722</v>
      </c>
      <c r="P88" s="247" t="s">
        <v>732</v>
      </c>
      <c r="Q88" s="214">
        <v>1</v>
      </c>
      <c r="R88" s="212">
        <v>3</v>
      </c>
      <c r="S88" s="212">
        <v>3</v>
      </c>
      <c r="T88" s="212">
        <v>2</v>
      </c>
      <c r="U88" s="215">
        <v>0</v>
      </c>
      <c r="V88" s="214">
        <v>2</v>
      </c>
      <c r="W88" s="212">
        <v>3</v>
      </c>
      <c r="X88" s="215">
        <v>1</v>
      </c>
      <c r="Y88" s="216">
        <v>2</v>
      </c>
      <c r="Z88" s="216">
        <v>0</v>
      </c>
      <c r="AA88" s="249" t="s">
        <v>713</v>
      </c>
      <c r="AB88" s="218" t="s">
        <v>713</v>
      </c>
      <c r="AC88" s="250" t="s">
        <v>634</v>
      </c>
      <c r="AD88" s="214"/>
      <c r="AE88" s="212"/>
      <c r="AF88" s="212"/>
      <c r="AG88" s="212"/>
      <c r="AH88" s="223"/>
      <c r="AI88" s="223"/>
      <c r="AJ88" s="223"/>
      <c r="AK88" s="215"/>
      <c r="AL88" s="214">
        <v>3</v>
      </c>
      <c r="AM88" s="212"/>
      <c r="AN88" s="212"/>
      <c r="AO88" s="215"/>
      <c r="AP88" s="203"/>
      <c r="AQ88" s="237" t="s">
        <v>814</v>
      </c>
    </row>
    <row r="89" spans="1:43" x14ac:dyDescent="0.2">
      <c r="A89" s="52" t="s">
        <v>63</v>
      </c>
      <c r="B89" s="52" t="s">
        <v>64</v>
      </c>
      <c r="C89" s="180" t="s">
        <v>334</v>
      </c>
      <c r="D89" s="222">
        <v>2</v>
      </c>
      <c r="E89" s="212"/>
      <c r="F89" s="212"/>
      <c r="G89" s="212"/>
      <c r="H89" s="212"/>
      <c r="I89" s="212"/>
      <c r="J89" s="212"/>
      <c r="K89" s="212"/>
      <c r="L89" s="212"/>
      <c r="M89" s="212"/>
      <c r="N89" s="213"/>
      <c r="O89" s="241"/>
      <c r="P89" s="246"/>
      <c r="Q89" s="214"/>
      <c r="R89" s="212"/>
      <c r="S89" s="212"/>
      <c r="T89" s="212"/>
      <c r="U89" s="215"/>
      <c r="V89" s="214"/>
      <c r="W89" s="212"/>
      <c r="X89" s="215"/>
      <c r="Y89" s="216"/>
      <c r="Z89" s="216"/>
      <c r="AA89" s="214"/>
      <c r="AB89" s="212"/>
      <c r="AC89" s="215"/>
      <c r="AD89" s="214"/>
      <c r="AE89" s="212"/>
      <c r="AF89" s="212"/>
      <c r="AG89" s="212"/>
      <c r="AH89" s="212"/>
      <c r="AI89" s="212"/>
      <c r="AJ89" s="212"/>
      <c r="AK89" s="215"/>
      <c r="AL89" s="214"/>
      <c r="AM89" s="212"/>
      <c r="AN89" s="212"/>
      <c r="AO89" s="215"/>
      <c r="AP89" s="203"/>
      <c r="AQ89" s="196"/>
    </row>
    <row r="90" spans="1:43" x14ac:dyDescent="0.2">
      <c r="A90" s="52" t="s">
        <v>617</v>
      </c>
      <c r="B90" s="52" t="s">
        <v>79</v>
      </c>
      <c r="C90" s="180" t="s">
        <v>341</v>
      </c>
      <c r="D90" s="222">
        <v>2</v>
      </c>
      <c r="E90" s="212"/>
      <c r="F90" s="212"/>
      <c r="G90" s="212"/>
      <c r="H90" s="212"/>
      <c r="I90" s="212"/>
      <c r="J90" s="212"/>
      <c r="K90" s="212"/>
      <c r="L90" s="212"/>
      <c r="M90" s="212"/>
      <c r="N90" s="213"/>
      <c r="O90" s="241"/>
      <c r="P90" s="246"/>
      <c r="Q90" s="214"/>
      <c r="R90" s="212"/>
      <c r="S90" s="212"/>
      <c r="T90" s="212"/>
      <c r="U90" s="215"/>
      <c r="V90" s="214"/>
      <c r="W90" s="212"/>
      <c r="X90" s="215"/>
      <c r="Y90" s="216"/>
      <c r="Z90" s="216"/>
      <c r="AA90" s="214"/>
      <c r="AB90" s="212"/>
      <c r="AC90" s="215"/>
      <c r="AD90" s="214"/>
      <c r="AE90" s="212"/>
      <c r="AF90" s="212"/>
      <c r="AG90" s="212"/>
      <c r="AH90" s="212"/>
      <c r="AI90" s="212"/>
      <c r="AJ90" s="212"/>
      <c r="AK90" s="215"/>
      <c r="AL90" s="214"/>
      <c r="AM90" s="212"/>
      <c r="AN90" s="212"/>
      <c r="AO90" s="215"/>
      <c r="AP90" s="203"/>
      <c r="AQ90" s="196"/>
    </row>
    <row r="91" spans="1:43" x14ac:dyDescent="0.2">
      <c r="A91" s="52" t="s">
        <v>609</v>
      </c>
      <c r="B91" s="52" t="s">
        <v>67</v>
      </c>
      <c r="C91" s="180" t="s">
        <v>337</v>
      </c>
      <c r="D91" s="222">
        <v>2</v>
      </c>
      <c r="E91" s="218" t="s">
        <v>639</v>
      </c>
      <c r="F91" s="218" t="s">
        <v>647</v>
      </c>
      <c r="G91" s="218" t="s">
        <v>644</v>
      </c>
      <c r="H91" s="218" t="s">
        <v>666</v>
      </c>
      <c r="I91" s="212"/>
      <c r="J91" s="212"/>
      <c r="K91" s="218" t="s">
        <v>651</v>
      </c>
      <c r="L91" s="218" t="s">
        <v>649</v>
      </c>
      <c r="M91" s="218" t="s">
        <v>631</v>
      </c>
      <c r="N91" s="220" t="s">
        <v>684</v>
      </c>
      <c r="O91" s="242" t="s">
        <v>729</v>
      </c>
      <c r="P91" s="247" t="s">
        <v>648</v>
      </c>
      <c r="Q91" s="214">
        <v>2</v>
      </c>
      <c r="R91" s="212">
        <v>2</v>
      </c>
      <c r="S91" s="212">
        <v>3</v>
      </c>
      <c r="T91" s="212">
        <v>2</v>
      </c>
      <c r="U91" s="215">
        <v>1</v>
      </c>
      <c r="V91" s="214">
        <v>2</v>
      </c>
      <c r="W91" s="212">
        <v>3</v>
      </c>
      <c r="X91" s="215">
        <v>1</v>
      </c>
      <c r="Y91" s="216">
        <v>1</v>
      </c>
      <c r="Z91" s="216">
        <v>3</v>
      </c>
      <c r="AA91" s="249" t="s">
        <v>634</v>
      </c>
      <c r="AB91" s="218" t="s">
        <v>634</v>
      </c>
      <c r="AC91" s="250" t="s">
        <v>634</v>
      </c>
      <c r="AD91" s="214"/>
      <c r="AE91" s="212"/>
      <c r="AF91" s="223"/>
      <c r="AG91" s="223"/>
      <c r="AH91" s="212"/>
      <c r="AI91" s="212"/>
      <c r="AJ91" s="212"/>
      <c r="AK91" s="215"/>
      <c r="AL91" s="214">
        <v>3</v>
      </c>
      <c r="AM91" s="212"/>
      <c r="AN91" s="212"/>
      <c r="AO91" s="215"/>
      <c r="AP91" s="251" t="s">
        <v>782</v>
      </c>
      <c r="AQ91" s="237" t="s">
        <v>815</v>
      </c>
    </row>
    <row r="92" spans="1:43" x14ac:dyDescent="0.2">
      <c r="A92" s="52" t="s">
        <v>517</v>
      </c>
      <c r="B92" s="52" t="s">
        <v>13</v>
      </c>
      <c r="C92" s="180" t="s">
        <v>276</v>
      </c>
      <c r="D92" s="222">
        <v>2</v>
      </c>
      <c r="E92" s="212"/>
      <c r="F92" s="212"/>
      <c r="G92" s="212"/>
      <c r="H92" s="212"/>
      <c r="I92" s="212"/>
      <c r="J92" s="212"/>
      <c r="K92" s="212"/>
      <c r="L92" s="212"/>
      <c r="M92" s="212"/>
      <c r="N92" s="213"/>
      <c r="O92" s="241"/>
      <c r="P92" s="246"/>
      <c r="Q92" s="214"/>
      <c r="R92" s="212"/>
      <c r="S92" s="212"/>
      <c r="T92" s="212"/>
      <c r="U92" s="215"/>
      <c r="V92" s="214"/>
      <c r="W92" s="212"/>
      <c r="X92" s="215"/>
      <c r="Y92" s="216"/>
      <c r="Z92" s="216"/>
      <c r="AA92" s="214"/>
      <c r="AB92" s="212"/>
      <c r="AC92" s="215"/>
      <c r="AD92" s="214"/>
      <c r="AE92" s="212"/>
      <c r="AF92" s="212"/>
      <c r="AG92" s="212"/>
      <c r="AH92" s="212"/>
      <c r="AI92" s="212"/>
      <c r="AJ92" s="212"/>
      <c r="AK92" s="215"/>
      <c r="AL92" s="214"/>
      <c r="AM92" s="212"/>
      <c r="AN92" s="212"/>
      <c r="AO92" s="215"/>
      <c r="AP92" s="203"/>
      <c r="AQ92" s="196"/>
    </row>
    <row r="93" spans="1:43" x14ac:dyDescent="0.2">
      <c r="A93" s="52" t="s">
        <v>508</v>
      </c>
      <c r="B93" s="52" t="s">
        <v>96</v>
      </c>
      <c r="C93" s="180" t="s">
        <v>271</v>
      </c>
      <c r="D93" s="222">
        <v>2</v>
      </c>
      <c r="E93" s="212"/>
      <c r="F93" s="212"/>
      <c r="G93" s="212"/>
      <c r="H93" s="212"/>
      <c r="I93" s="212"/>
      <c r="J93" s="212"/>
      <c r="K93" s="212"/>
      <c r="L93" s="212"/>
      <c r="M93" s="212"/>
      <c r="N93" s="213"/>
      <c r="O93" s="241"/>
      <c r="P93" s="246"/>
      <c r="Q93" s="214"/>
      <c r="R93" s="212"/>
      <c r="S93" s="212"/>
      <c r="T93" s="212"/>
      <c r="U93" s="215"/>
      <c r="V93" s="214"/>
      <c r="W93" s="212"/>
      <c r="X93" s="215"/>
      <c r="Y93" s="216"/>
      <c r="Z93" s="216"/>
      <c r="AA93" s="214"/>
      <c r="AB93" s="212"/>
      <c r="AC93" s="215"/>
      <c r="AD93" s="214"/>
      <c r="AE93" s="212"/>
      <c r="AF93" s="212"/>
      <c r="AG93" s="212"/>
      <c r="AH93" s="212"/>
      <c r="AI93" s="212"/>
      <c r="AJ93" s="212"/>
      <c r="AK93" s="215"/>
      <c r="AL93" s="214"/>
      <c r="AM93" s="212"/>
      <c r="AN93" s="212"/>
      <c r="AO93" s="215"/>
      <c r="AP93" s="203"/>
      <c r="AQ93" s="196"/>
    </row>
    <row r="94" spans="1:43" x14ac:dyDescent="0.2">
      <c r="A94" s="52" t="s">
        <v>612</v>
      </c>
      <c r="B94" s="52" t="s">
        <v>69</v>
      </c>
      <c r="C94" s="180" t="s">
        <v>338</v>
      </c>
      <c r="D94" s="222">
        <v>2</v>
      </c>
      <c r="E94" s="218" t="s">
        <v>639</v>
      </c>
      <c r="F94" s="212" t="s">
        <v>647</v>
      </c>
      <c r="G94" s="218" t="s">
        <v>644</v>
      </c>
      <c r="H94" s="218" t="s">
        <v>644</v>
      </c>
      <c r="I94" s="212"/>
      <c r="J94" s="212"/>
      <c r="K94" s="197" t="s">
        <v>651</v>
      </c>
      <c r="L94" s="37" t="s">
        <v>649</v>
      </c>
      <c r="M94" s="37"/>
      <c r="N94" s="220" t="s">
        <v>679</v>
      </c>
      <c r="O94" s="242" t="s">
        <v>709</v>
      </c>
      <c r="P94" s="247" t="s">
        <v>732</v>
      </c>
      <c r="Q94" s="214">
        <v>2</v>
      </c>
      <c r="R94" s="212">
        <v>3</v>
      </c>
      <c r="S94" s="212">
        <v>2</v>
      </c>
      <c r="T94" s="212">
        <v>1</v>
      </c>
      <c r="U94" s="215">
        <v>0</v>
      </c>
      <c r="V94" s="214">
        <v>1</v>
      </c>
      <c r="W94" s="212">
        <v>3</v>
      </c>
      <c r="X94" s="215">
        <v>1</v>
      </c>
      <c r="Y94" s="216">
        <v>1</v>
      </c>
      <c r="Z94" s="216">
        <v>3</v>
      </c>
      <c r="AA94" s="249" t="s">
        <v>713</v>
      </c>
      <c r="AB94" s="218" t="s">
        <v>704</v>
      </c>
      <c r="AC94" s="250" t="s">
        <v>713</v>
      </c>
      <c r="AD94" s="214"/>
      <c r="AE94" s="212"/>
      <c r="AF94" s="212"/>
      <c r="AG94" s="223"/>
      <c r="AH94" s="223"/>
      <c r="AI94" s="223"/>
      <c r="AJ94" s="212"/>
      <c r="AK94" s="215"/>
      <c r="AL94" s="249">
        <v>1</v>
      </c>
      <c r="AM94" s="218">
        <v>1</v>
      </c>
      <c r="AN94" s="212"/>
      <c r="AO94" s="215"/>
      <c r="AP94" s="251" t="s">
        <v>765</v>
      </c>
      <c r="AQ94" s="237" t="s">
        <v>799</v>
      </c>
    </row>
    <row r="95" spans="1:43" x14ac:dyDescent="0.2">
      <c r="A95" s="74" t="s">
        <v>599</v>
      </c>
      <c r="B95" s="74" t="s">
        <v>60</v>
      </c>
      <c r="C95" s="184" t="s">
        <v>331</v>
      </c>
      <c r="D95" s="225">
        <v>3</v>
      </c>
      <c r="E95" s="212"/>
      <c r="F95" s="212"/>
      <c r="G95" s="212"/>
      <c r="H95" s="212"/>
      <c r="I95" s="212"/>
      <c r="J95" s="212"/>
      <c r="K95" s="212"/>
      <c r="L95" s="212"/>
      <c r="M95" s="212"/>
      <c r="N95" s="213"/>
      <c r="O95" s="241"/>
      <c r="P95" s="246"/>
      <c r="Q95" s="214"/>
      <c r="R95" s="212"/>
      <c r="S95" s="212"/>
      <c r="T95" s="212"/>
      <c r="U95" s="215"/>
      <c r="V95" s="214"/>
      <c r="W95" s="212"/>
      <c r="X95" s="215"/>
      <c r="Y95" s="216"/>
      <c r="Z95" s="216"/>
      <c r="AA95" s="214"/>
      <c r="AB95" s="212"/>
      <c r="AC95" s="215"/>
      <c r="AD95" s="214"/>
      <c r="AE95" s="212"/>
      <c r="AF95" s="212"/>
      <c r="AG95" s="212"/>
      <c r="AH95" s="212"/>
      <c r="AI95" s="212"/>
      <c r="AJ95" s="212"/>
      <c r="AK95" s="215"/>
      <c r="AL95" s="214"/>
      <c r="AM95" s="212"/>
      <c r="AN95" s="212"/>
      <c r="AO95" s="215"/>
      <c r="AP95" s="203"/>
      <c r="AQ95" s="196"/>
    </row>
    <row r="96" spans="1:43" x14ac:dyDescent="0.2">
      <c r="A96" s="74" t="s">
        <v>518</v>
      </c>
      <c r="B96" s="74" t="s">
        <v>14</v>
      </c>
      <c r="C96" s="184" t="s">
        <v>277</v>
      </c>
      <c r="D96" s="225">
        <v>3</v>
      </c>
      <c r="E96" s="212"/>
      <c r="F96" s="212"/>
      <c r="G96" s="212"/>
      <c r="H96" s="212"/>
      <c r="I96" s="212"/>
      <c r="J96" s="212"/>
      <c r="K96" s="212"/>
      <c r="L96" s="212"/>
      <c r="M96" s="212"/>
      <c r="N96" s="213"/>
      <c r="O96" s="241"/>
      <c r="P96" s="246"/>
      <c r="Q96" s="214"/>
      <c r="R96" s="212"/>
      <c r="S96" s="212"/>
      <c r="T96" s="212"/>
      <c r="U96" s="215"/>
      <c r="V96" s="214"/>
      <c r="W96" s="212"/>
      <c r="X96" s="215"/>
      <c r="Y96" s="216"/>
      <c r="Z96" s="216"/>
      <c r="AA96" s="214"/>
      <c r="AB96" s="212"/>
      <c r="AC96" s="215"/>
      <c r="AD96" s="214"/>
      <c r="AE96" s="212"/>
      <c r="AF96" s="212"/>
      <c r="AG96" s="212"/>
      <c r="AH96" s="212"/>
      <c r="AI96" s="212"/>
      <c r="AJ96" s="212"/>
      <c r="AK96" s="215"/>
      <c r="AL96" s="214"/>
      <c r="AM96" s="212"/>
      <c r="AN96" s="212"/>
      <c r="AO96" s="215"/>
      <c r="AP96" s="203"/>
      <c r="AQ96" s="196"/>
    </row>
    <row r="97" spans="1:43" x14ac:dyDescent="0.2">
      <c r="A97" s="74" t="s">
        <v>537</v>
      </c>
      <c r="B97" s="74" t="s">
        <v>24</v>
      </c>
      <c r="C97" s="184" t="s">
        <v>287</v>
      </c>
      <c r="D97" s="225">
        <v>3</v>
      </c>
      <c r="E97" s="212"/>
      <c r="F97" s="212"/>
      <c r="G97" s="212"/>
      <c r="H97" s="212"/>
      <c r="I97" s="212"/>
      <c r="J97" s="212"/>
      <c r="K97" s="212"/>
      <c r="L97" s="212"/>
      <c r="M97" s="212"/>
      <c r="N97" s="213"/>
      <c r="O97" s="241"/>
      <c r="P97" s="246"/>
      <c r="Q97" s="214"/>
      <c r="R97" s="212"/>
      <c r="S97" s="212"/>
      <c r="T97" s="212"/>
      <c r="U97" s="215"/>
      <c r="V97" s="214"/>
      <c r="W97" s="212"/>
      <c r="X97" s="215"/>
      <c r="Y97" s="216"/>
      <c r="Z97" s="216"/>
      <c r="AA97" s="214"/>
      <c r="AB97" s="212"/>
      <c r="AC97" s="215"/>
      <c r="AD97" s="214"/>
      <c r="AE97" s="212"/>
      <c r="AF97" s="212"/>
      <c r="AG97" s="212"/>
      <c r="AH97" s="212"/>
      <c r="AI97" s="212"/>
      <c r="AJ97" s="212"/>
      <c r="AK97" s="215"/>
      <c r="AL97" s="214"/>
      <c r="AM97" s="212"/>
      <c r="AN97" s="212"/>
      <c r="AO97" s="215"/>
      <c r="AP97" s="203"/>
      <c r="AQ97" s="196"/>
    </row>
    <row r="98" spans="1:43" x14ac:dyDescent="0.2">
      <c r="A98" s="74" t="s">
        <v>591</v>
      </c>
      <c r="B98" s="74" t="s">
        <v>419</v>
      </c>
      <c r="C98" s="184" t="s">
        <v>420</v>
      </c>
      <c r="D98" s="225">
        <v>3</v>
      </c>
      <c r="E98" s="212"/>
      <c r="F98" s="212"/>
      <c r="G98" s="212"/>
      <c r="H98" s="212"/>
      <c r="I98" s="212"/>
      <c r="J98" s="212"/>
      <c r="K98" s="212"/>
      <c r="L98" s="212"/>
      <c r="M98" s="212"/>
      <c r="N98" s="213"/>
      <c r="O98" s="241"/>
      <c r="P98" s="246"/>
      <c r="Q98" s="214"/>
      <c r="R98" s="212"/>
      <c r="S98" s="212"/>
      <c r="T98" s="212"/>
      <c r="U98" s="215"/>
      <c r="V98" s="214"/>
      <c r="W98" s="212"/>
      <c r="X98" s="215"/>
      <c r="Y98" s="216"/>
      <c r="Z98" s="216"/>
      <c r="AA98" s="214"/>
      <c r="AB98" s="212"/>
      <c r="AC98" s="215"/>
      <c r="AD98" s="214"/>
      <c r="AE98" s="212"/>
      <c r="AF98" s="212"/>
      <c r="AG98" s="212"/>
      <c r="AH98" s="212"/>
      <c r="AI98" s="212"/>
      <c r="AJ98" s="212"/>
      <c r="AK98" s="215"/>
      <c r="AL98" s="214"/>
      <c r="AM98" s="212"/>
      <c r="AN98" s="212"/>
      <c r="AO98" s="215"/>
      <c r="AP98" s="203"/>
      <c r="AQ98" s="196"/>
    </row>
    <row r="99" spans="1:43" x14ac:dyDescent="0.2">
      <c r="A99" s="74" t="s">
        <v>519</v>
      </c>
      <c r="B99" s="74" t="s">
        <v>16</v>
      </c>
      <c r="C99" s="184" t="s">
        <v>278</v>
      </c>
      <c r="D99" s="225">
        <v>3</v>
      </c>
      <c r="E99" s="212"/>
      <c r="F99" s="212"/>
      <c r="G99" s="212"/>
      <c r="H99" s="212"/>
      <c r="I99" s="212"/>
      <c r="J99" s="212"/>
      <c r="K99" s="212"/>
      <c r="L99" s="212"/>
      <c r="M99" s="212"/>
      <c r="N99" s="213"/>
      <c r="O99" s="241"/>
      <c r="P99" s="246"/>
      <c r="Q99" s="214"/>
      <c r="R99" s="212"/>
      <c r="S99" s="212"/>
      <c r="T99" s="212"/>
      <c r="U99" s="215"/>
      <c r="V99" s="214"/>
      <c r="W99" s="212"/>
      <c r="X99" s="215"/>
      <c r="Y99" s="216"/>
      <c r="Z99" s="216"/>
      <c r="AA99" s="214"/>
      <c r="AB99" s="212"/>
      <c r="AC99" s="215"/>
      <c r="AD99" s="214"/>
      <c r="AE99" s="212"/>
      <c r="AF99" s="212"/>
      <c r="AG99" s="212"/>
      <c r="AH99" s="212"/>
      <c r="AI99" s="212"/>
      <c r="AJ99" s="212"/>
      <c r="AK99" s="215"/>
      <c r="AL99" s="214"/>
      <c r="AM99" s="212"/>
      <c r="AN99" s="212"/>
      <c r="AO99" s="215"/>
      <c r="AP99" s="203"/>
      <c r="AQ99" s="196"/>
    </row>
    <row r="100" spans="1:43" x14ac:dyDescent="0.2">
      <c r="A100" s="74" t="s">
        <v>600</v>
      </c>
      <c r="B100" s="74" t="s">
        <v>61</v>
      </c>
      <c r="C100" s="184" t="s">
        <v>332</v>
      </c>
      <c r="D100" s="225">
        <v>3</v>
      </c>
      <c r="E100" s="212"/>
      <c r="F100" s="212"/>
      <c r="G100" s="212"/>
      <c r="H100" s="212"/>
      <c r="I100" s="212"/>
      <c r="J100" s="212"/>
      <c r="K100" s="212"/>
      <c r="L100" s="212"/>
      <c r="M100" s="212"/>
      <c r="N100" s="213"/>
      <c r="O100" s="241"/>
      <c r="P100" s="246"/>
      <c r="Q100" s="214"/>
      <c r="R100" s="212"/>
      <c r="S100" s="212"/>
      <c r="T100" s="212"/>
      <c r="U100" s="215"/>
      <c r="V100" s="214"/>
      <c r="W100" s="212"/>
      <c r="X100" s="215"/>
      <c r="Y100" s="216"/>
      <c r="Z100" s="216"/>
      <c r="AA100" s="214"/>
      <c r="AB100" s="212"/>
      <c r="AC100" s="215"/>
      <c r="AD100" s="214"/>
      <c r="AE100" s="212"/>
      <c r="AF100" s="212"/>
      <c r="AG100" s="212"/>
      <c r="AH100" s="212"/>
      <c r="AI100" s="212"/>
      <c r="AJ100" s="212"/>
      <c r="AK100" s="215"/>
      <c r="AL100" s="214"/>
      <c r="AM100" s="212"/>
      <c r="AN100" s="212"/>
      <c r="AO100" s="215"/>
      <c r="AP100" s="203"/>
      <c r="AQ100" s="196"/>
    </row>
    <row r="101" spans="1:43" x14ac:dyDescent="0.2">
      <c r="A101" s="74" t="s">
        <v>545</v>
      </c>
      <c r="B101" s="74" t="s">
        <v>446</v>
      </c>
      <c r="C101" s="184" t="s">
        <v>447</v>
      </c>
      <c r="D101" s="225">
        <v>3</v>
      </c>
      <c r="E101" s="212"/>
      <c r="F101" s="212"/>
      <c r="G101" s="212"/>
      <c r="H101" s="212"/>
      <c r="I101" s="212"/>
      <c r="J101" s="212"/>
      <c r="K101" s="212"/>
      <c r="L101" s="212"/>
      <c r="M101" s="212"/>
      <c r="N101" s="213"/>
      <c r="O101" s="241"/>
      <c r="P101" s="246"/>
      <c r="Q101" s="214"/>
      <c r="R101" s="212"/>
      <c r="S101" s="212"/>
      <c r="T101" s="212"/>
      <c r="U101" s="215"/>
      <c r="V101" s="214"/>
      <c r="W101" s="212"/>
      <c r="X101" s="215"/>
      <c r="Y101" s="216"/>
      <c r="Z101" s="216"/>
      <c r="AA101" s="214"/>
      <c r="AB101" s="212"/>
      <c r="AC101" s="215"/>
      <c r="AD101" s="214"/>
      <c r="AE101" s="212"/>
      <c r="AF101" s="212"/>
      <c r="AG101" s="212"/>
      <c r="AH101" s="212"/>
      <c r="AI101" s="212"/>
      <c r="AJ101" s="212"/>
      <c r="AK101" s="215"/>
      <c r="AL101" s="214"/>
      <c r="AM101" s="212"/>
      <c r="AN101" s="212"/>
      <c r="AO101" s="215"/>
      <c r="AP101" s="203"/>
      <c r="AQ101" s="196"/>
    </row>
    <row r="102" spans="1:43" x14ac:dyDescent="0.2">
      <c r="A102" s="74" t="s">
        <v>548</v>
      </c>
      <c r="B102" s="74" t="s">
        <v>28</v>
      </c>
      <c r="C102" s="184" t="s">
        <v>292</v>
      </c>
      <c r="D102" s="225">
        <v>3</v>
      </c>
      <c r="E102" s="212"/>
      <c r="F102" s="212"/>
      <c r="G102" s="212"/>
      <c r="H102" s="212"/>
      <c r="I102" s="212"/>
      <c r="J102" s="212"/>
      <c r="K102" s="212"/>
      <c r="L102" s="212"/>
      <c r="M102" s="212"/>
      <c r="N102" s="213"/>
      <c r="O102" s="241"/>
      <c r="P102" s="246"/>
      <c r="Q102" s="214"/>
      <c r="R102" s="212"/>
      <c r="S102" s="212"/>
      <c r="T102" s="212"/>
      <c r="U102" s="215"/>
      <c r="V102" s="214"/>
      <c r="W102" s="212"/>
      <c r="X102" s="215"/>
      <c r="Y102" s="216"/>
      <c r="Z102" s="216"/>
      <c r="AA102" s="214"/>
      <c r="AB102" s="212"/>
      <c r="AC102" s="215"/>
      <c r="AD102" s="214"/>
      <c r="AE102" s="212"/>
      <c r="AF102" s="212"/>
      <c r="AG102" s="212"/>
      <c r="AH102" s="212"/>
      <c r="AI102" s="212"/>
      <c r="AJ102" s="212"/>
      <c r="AK102" s="215"/>
      <c r="AL102" s="214"/>
      <c r="AM102" s="212"/>
      <c r="AN102" s="212"/>
      <c r="AO102" s="215"/>
      <c r="AP102" s="203"/>
      <c r="AQ102" s="196"/>
    </row>
    <row r="103" spans="1:43" x14ac:dyDescent="0.2">
      <c r="A103" s="74" t="s">
        <v>566</v>
      </c>
      <c r="B103" s="74" t="s">
        <v>38</v>
      </c>
      <c r="C103" s="184" t="s">
        <v>304</v>
      </c>
      <c r="D103" s="225">
        <v>3</v>
      </c>
      <c r="E103" s="212"/>
      <c r="F103" s="212"/>
      <c r="G103" s="212"/>
      <c r="H103" s="212"/>
      <c r="I103" s="212"/>
      <c r="J103" s="212"/>
      <c r="K103" s="212"/>
      <c r="L103" s="212"/>
      <c r="M103" s="212"/>
      <c r="N103" s="213"/>
      <c r="O103" s="241"/>
      <c r="P103" s="246"/>
      <c r="Q103" s="214"/>
      <c r="R103" s="212"/>
      <c r="S103" s="212"/>
      <c r="T103" s="212"/>
      <c r="U103" s="215"/>
      <c r="V103" s="214"/>
      <c r="W103" s="212"/>
      <c r="X103" s="215"/>
      <c r="Y103" s="216"/>
      <c r="Z103" s="216"/>
      <c r="AA103" s="214"/>
      <c r="AB103" s="212"/>
      <c r="AC103" s="215"/>
      <c r="AD103" s="214"/>
      <c r="AE103" s="212"/>
      <c r="AF103" s="212"/>
      <c r="AG103" s="212"/>
      <c r="AH103" s="212"/>
      <c r="AI103" s="212"/>
      <c r="AJ103" s="212"/>
      <c r="AK103" s="215"/>
      <c r="AL103" s="214"/>
      <c r="AM103" s="212"/>
      <c r="AN103" s="212"/>
      <c r="AO103" s="215"/>
      <c r="AP103" s="203"/>
      <c r="AQ103" s="196"/>
    </row>
    <row r="104" spans="1:43" x14ac:dyDescent="0.2">
      <c r="A104" s="74" t="s">
        <v>520</v>
      </c>
      <c r="B104" s="74" t="s">
        <v>438</v>
      </c>
      <c r="C104" s="184" t="s">
        <v>439</v>
      </c>
      <c r="D104" s="225">
        <v>3</v>
      </c>
      <c r="E104" s="212"/>
      <c r="F104" s="212"/>
      <c r="G104" s="212"/>
      <c r="H104" s="212"/>
      <c r="I104" s="212"/>
      <c r="J104" s="212"/>
      <c r="K104" s="212"/>
      <c r="L104" s="212"/>
      <c r="M104" s="212"/>
      <c r="N104" s="213"/>
      <c r="O104" s="241"/>
      <c r="P104" s="246"/>
      <c r="Q104" s="214"/>
      <c r="R104" s="212"/>
      <c r="S104" s="212"/>
      <c r="T104" s="212"/>
      <c r="U104" s="215"/>
      <c r="V104" s="214"/>
      <c r="W104" s="212"/>
      <c r="X104" s="215"/>
      <c r="Y104" s="216"/>
      <c r="Z104" s="216"/>
      <c r="AA104" s="214"/>
      <c r="AB104" s="212"/>
      <c r="AC104" s="215"/>
      <c r="AD104" s="214"/>
      <c r="AE104" s="212"/>
      <c r="AF104" s="212"/>
      <c r="AG104" s="212"/>
      <c r="AH104" s="212"/>
      <c r="AI104" s="212"/>
      <c r="AJ104" s="212"/>
      <c r="AK104" s="215"/>
      <c r="AL104" s="214"/>
      <c r="AM104" s="212"/>
      <c r="AN104" s="212"/>
      <c r="AO104" s="215"/>
      <c r="AP104" s="203"/>
      <c r="AQ104" s="196"/>
    </row>
    <row r="105" spans="1:43" x14ac:dyDescent="0.2">
      <c r="A105" s="74" t="s">
        <v>598</v>
      </c>
      <c r="B105" s="74" t="s">
        <v>100</v>
      </c>
      <c r="C105" s="184" t="s">
        <v>330</v>
      </c>
      <c r="D105" s="225">
        <v>3</v>
      </c>
      <c r="E105" s="212"/>
      <c r="F105" s="212"/>
      <c r="G105" s="212"/>
      <c r="H105" s="212"/>
      <c r="I105" s="212"/>
      <c r="J105" s="212"/>
      <c r="K105" s="212"/>
      <c r="L105" s="212"/>
      <c r="M105" s="212"/>
      <c r="N105" s="213"/>
      <c r="O105" s="241"/>
      <c r="P105" s="246"/>
      <c r="Q105" s="214"/>
      <c r="R105" s="212"/>
      <c r="S105" s="212"/>
      <c r="T105" s="212"/>
      <c r="U105" s="215"/>
      <c r="V105" s="214"/>
      <c r="W105" s="212"/>
      <c r="X105" s="215"/>
      <c r="Y105" s="216"/>
      <c r="Z105" s="216"/>
      <c r="AA105" s="214"/>
      <c r="AB105" s="212"/>
      <c r="AC105" s="215"/>
      <c r="AD105" s="214"/>
      <c r="AE105" s="212"/>
      <c r="AF105" s="212"/>
      <c r="AG105" s="212"/>
      <c r="AH105" s="212"/>
      <c r="AI105" s="212"/>
      <c r="AJ105" s="212"/>
      <c r="AK105" s="215"/>
      <c r="AL105" s="214"/>
      <c r="AM105" s="212"/>
      <c r="AN105" s="212"/>
      <c r="AO105" s="215"/>
      <c r="AP105" s="203"/>
      <c r="AQ105" s="196"/>
    </row>
    <row r="106" spans="1:43" x14ac:dyDescent="0.2">
      <c r="A106" s="74" t="s">
        <v>542</v>
      </c>
      <c r="B106" s="74" t="s">
        <v>26</v>
      </c>
      <c r="C106" s="184" t="s">
        <v>290</v>
      </c>
      <c r="D106" s="225">
        <v>3</v>
      </c>
      <c r="E106" s="212"/>
      <c r="F106" s="212"/>
      <c r="G106" s="212"/>
      <c r="H106" s="212"/>
      <c r="I106" s="212"/>
      <c r="J106" s="212"/>
      <c r="K106" s="212"/>
      <c r="L106" s="212"/>
      <c r="M106" s="212"/>
      <c r="N106" s="213"/>
      <c r="O106" s="241"/>
      <c r="P106" s="246"/>
      <c r="Q106" s="214"/>
      <c r="R106" s="212"/>
      <c r="S106" s="212"/>
      <c r="T106" s="212"/>
      <c r="U106" s="215"/>
      <c r="V106" s="214"/>
      <c r="W106" s="212"/>
      <c r="X106" s="215"/>
      <c r="Y106" s="216"/>
      <c r="Z106" s="216"/>
      <c r="AA106" s="214"/>
      <c r="AB106" s="212"/>
      <c r="AC106" s="215"/>
      <c r="AD106" s="214"/>
      <c r="AE106" s="212"/>
      <c r="AF106" s="212"/>
      <c r="AG106" s="212"/>
      <c r="AH106" s="212"/>
      <c r="AI106" s="212"/>
      <c r="AJ106" s="212"/>
      <c r="AK106" s="215"/>
      <c r="AL106" s="214"/>
      <c r="AM106" s="212"/>
      <c r="AN106" s="212"/>
      <c r="AO106" s="215"/>
      <c r="AP106" s="203"/>
      <c r="AQ106" s="196"/>
    </row>
    <row r="107" spans="1:43" x14ac:dyDescent="0.2">
      <c r="A107" s="74" t="s">
        <v>543</v>
      </c>
      <c r="B107" s="74" t="s">
        <v>620</v>
      </c>
      <c r="C107" s="184" t="s">
        <v>619</v>
      </c>
      <c r="D107" s="225">
        <v>3</v>
      </c>
      <c r="E107" s="212"/>
      <c r="F107" s="212"/>
      <c r="G107" s="212"/>
      <c r="H107" s="212"/>
      <c r="I107" s="212"/>
      <c r="J107" s="212"/>
      <c r="K107" s="212"/>
      <c r="L107" s="212"/>
      <c r="M107" s="212"/>
      <c r="N107" s="213"/>
      <c r="O107" s="241"/>
      <c r="P107" s="246"/>
      <c r="Q107" s="214"/>
      <c r="R107" s="212"/>
      <c r="S107" s="212"/>
      <c r="T107" s="212"/>
      <c r="U107" s="215"/>
      <c r="V107" s="214"/>
      <c r="W107" s="212"/>
      <c r="X107" s="215"/>
      <c r="Y107" s="216"/>
      <c r="Z107" s="216"/>
      <c r="AA107" s="214"/>
      <c r="AB107" s="212"/>
      <c r="AC107" s="215"/>
      <c r="AD107" s="214"/>
      <c r="AE107" s="212"/>
      <c r="AF107" s="212"/>
      <c r="AG107" s="212"/>
      <c r="AH107" s="212"/>
      <c r="AI107" s="212"/>
      <c r="AJ107" s="212"/>
      <c r="AK107" s="215"/>
      <c r="AL107" s="214"/>
      <c r="AM107" s="212"/>
      <c r="AN107" s="212"/>
      <c r="AO107" s="215"/>
      <c r="AP107" s="203"/>
      <c r="AQ107" s="196"/>
    </row>
    <row r="108" spans="1:43" x14ac:dyDescent="0.2">
      <c r="A108" s="74" t="s">
        <v>536</v>
      </c>
      <c r="B108" s="74" t="s">
        <v>74</v>
      </c>
      <c r="C108" s="184" t="s">
        <v>286</v>
      </c>
      <c r="D108" s="225">
        <v>3</v>
      </c>
      <c r="E108" s="212"/>
      <c r="F108" s="212"/>
      <c r="G108" s="212"/>
      <c r="H108" s="212"/>
      <c r="I108" s="212"/>
      <c r="J108" s="212"/>
      <c r="K108" s="212"/>
      <c r="L108" s="212"/>
      <c r="M108" s="212"/>
      <c r="N108" s="213"/>
      <c r="O108" s="241"/>
      <c r="P108" s="246"/>
      <c r="Q108" s="214"/>
      <c r="R108" s="212"/>
      <c r="S108" s="212"/>
      <c r="T108" s="212"/>
      <c r="U108" s="215"/>
      <c r="V108" s="214"/>
      <c r="W108" s="212"/>
      <c r="X108" s="215"/>
      <c r="Y108" s="216"/>
      <c r="Z108" s="216"/>
      <c r="AA108" s="214"/>
      <c r="AB108" s="212"/>
      <c r="AC108" s="215"/>
      <c r="AD108" s="214"/>
      <c r="AE108" s="212"/>
      <c r="AF108" s="212"/>
      <c r="AG108" s="212"/>
      <c r="AH108" s="212"/>
      <c r="AI108" s="212"/>
      <c r="AJ108" s="212"/>
      <c r="AK108" s="215"/>
      <c r="AL108" s="214"/>
      <c r="AM108" s="212"/>
      <c r="AN108" s="212"/>
      <c r="AO108" s="215"/>
      <c r="AP108" s="203"/>
      <c r="AQ108" s="196"/>
    </row>
    <row r="109" spans="1:43" x14ac:dyDescent="0.2">
      <c r="A109" s="74" t="s">
        <v>608</v>
      </c>
      <c r="B109" s="74" t="s">
        <v>66</v>
      </c>
      <c r="C109" s="184" t="s">
        <v>336</v>
      </c>
      <c r="D109" s="225">
        <v>3</v>
      </c>
      <c r="E109" s="212"/>
      <c r="F109" s="212"/>
      <c r="G109" s="212"/>
      <c r="H109" s="212"/>
      <c r="I109" s="212"/>
      <c r="J109" s="212"/>
      <c r="K109" s="212"/>
      <c r="L109" s="212"/>
      <c r="M109" s="212"/>
      <c r="N109" s="213"/>
      <c r="O109" s="241"/>
      <c r="P109" s="246"/>
      <c r="Q109" s="214"/>
      <c r="R109" s="212"/>
      <c r="S109" s="212"/>
      <c r="T109" s="212"/>
      <c r="U109" s="215"/>
      <c r="V109" s="214"/>
      <c r="W109" s="212"/>
      <c r="X109" s="215"/>
      <c r="Y109" s="216"/>
      <c r="Z109" s="216"/>
      <c r="AA109" s="214"/>
      <c r="AB109" s="212"/>
      <c r="AC109" s="215"/>
      <c r="AD109" s="214"/>
      <c r="AE109" s="212"/>
      <c r="AF109" s="212"/>
      <c r="AG109" s="212"/>
      <c r="AH109" s="212"/>
      <c r="AI109" s="212"/>
      <c r="AJ109" s="212"/>
      <c r="AK109" s="215"/>
      <c r="AL109" s="214"/>
      <c r="AM109" s="212"/>
      <c r="AN109" s="212"/>
      <c r="AO109" s="215"/>
      <c r="AP109" s="203"/>
      <c r="AQ109" s="196"/>
    </row>
    <row r="110" spans="1:43" x14ac:dyDescent="0.2">
      <c r="A110" s="74" t="s">
        <v>558</v>
      </c>
      <c r="B110" s="74" t="s">
        <v>31</v>
      </c>
      <c r="C110" s="184" t="s">
        <v>297</v>
      </c>
      <c r="D110" s="225">
        <v>3</v>
      </c>
      <c r="E110" s="212"/>
      <c r="F110" s="212"/>
      <c r="G110" s="212"/>
      <c r="H110" s="212"/>
      <c r="I110" s="212"/>
      <c r="J110" s="212"/>
      <c r="K110" s="212"/>
      <c r="L110" s="212"/>
      <c r="M110" s="212"/>
      <c r="N110" s="213"/>
      <c r="O110" s="241"/>
      <c r="P110" s="246"/>
      <c r="Q110" s="214"/>
      <c r="R110" s="212"/>
      <c r="S110" s="212"/>
      <c r="T110" s="212"/>
      <c r="U110" s="215"/>
      <c r="V110" s="214"/>
      <c r="W110" s="212"/>
      <c r="X110" s="215"/>
      <c r="Y110" s="216"/>
      <c r="Z110" s="216"/>
      <c r="AA110" s="214"/>
      <c r="AB110" s="212"/>
      <c r="AC110" s="215"/>
      <c r="AD110" s="214"/>
      <c r="AE110" s="212"/>
      <c r="AF110" s="212"/>
      <c r="AG110" s="212"/>
      <c r="AH110" s="212"/>
      <c r="AI110" s="212"/>
      <c r="AJ110" s="212"/>
      <c r="AK110" s="215"/>
      <c r="AL110" s="214"/>
      <c r="AM110" s="212"/>
      <c r="AN110" s="212"/>
      <c r="AO110" s="215"/>
      <c r="AP110" s="203"/>
      <c r="AQ110" s="196"/>
    </row>
    <row r="111" spans="1:43" x14ac:dyDescent="0.2">
      <c r="A111" s="74" t="s">
        <v>613</v>
      </c>
      <c r="B111" s="74" t="s">
        <v>70</v>
      </c>
      <c r="C111" s="184" t="s">
        <v>339</v>
      </c>
      <c r="D111" s="225">
        <v>3</v>
      </c>
      <c r="E111" s="212"/>
      <c r="F111" s="212"/>
      <c r="G111" s="212"/>
      <c r="H111" s="212"/>
      <c r="I111" s="212"/>
      <c r="J111" s="212"/>
      <c r="K111" s="212"/>
      <c r="L111" s="212"/>
      <c r="M111" s="212"/>
      <c r="N111" s="213"/>
      <c r="O111" s="241"/>
      <c r="P111" s="246"/>
      <c r="Q111" s="214"/>
      <c r="R111" s="212"/>
      <c r="S111" s="212"/>
      <c r="T111" s="212"/>
      <c r="U111" s="215"/>
      <c r="V111" s="214"/>
      <c r="W111" s="212"/>
      <c r="X111" s="215"/>
      <c r="Y111" s="216"/>
      <c r="Z111" s="216"/>
      <c r="AA111" s="214"/>
      <c r="AB111" s="212"/>
      <c r="AC111" s="215"/>
      <c r="AD111" s="214"/>
      <c r="AE111" s="212"/>
      <c r="AF111" s="212"/>
      <c r="AG111" s="212"/>
      <c r="AH111" s="212"/>
      <c r="AI111" s="212"/>
      <c r="AJ111" s="212"/>
      <c r="AK111" s="215"/>
      <c r="AL111" s="214"/>
      <c r="AM111" s="212"/>
      <c r="AN111" s="212"/>
      <c r="AO111" s="215"/>
      <c r="AP111" s="203"/>
      <c r="AQ111" s="196"/>
    </row>
    <row r="112" spans="1:43" x14ac:dyDescent="0.2">
      <c r="A112" s="74" t="s">
        <v>615</v>
      </c>
      <c r="B112" s="74" t="s">
        <v>455</v>
      </c>
      <c r="C112" s="184" t="s">
        <v>456</v>
      </c>
      <c r="D112" s="225">
        <v>3</v>
      </c>
      <c r="E112" s="212"/>
      <c r="F112" s="212"/>
      <c r="G112" s="212"/>
      <c r="H112" s="212"/>
      <c r="I112" s="212"/>
      <c r="J112" s="212"/>
      <c r="K112" s="212"/>
      <c r="L112" s="212"/>
      <c r="M112" s="212"/>
      <c r="N112" s="213"/>
      <c r="O112" s="241"/>
      <c r="P112" s="246"/>
      <c r="Q112" s="214"/>
      <c r="R112" s="212"/>
      <c r="S112" s="212"/>
      <c r="T112" s="212"/>
      <c r="U112" s="215"/>
      <c r="V112" s="214"/>
      <c r="W112" s="212"/>
      <c r="X112" s="215"/>
      <c r="Y112" s="216"/>
      <c r="Z112" s="216"/>
      <c r="AA112" s="214"/>
      <c r="AB112" s="212"/>
      <c r="AC112" s="215"/>
      <c r="AD112" s="214"/>
      <c r="AE112" s="212"/>
      <c r="AF112" s="212"/>
      <c r="AG112" s="212"/>
      <c r="AH112" s="212"/>
      <c r="AI112" s="212"/>
      <c r="AJ112" s="212"/>
      <c r="AK112" s="215"/>
      <c r="AL112" s="214"/>
      <c r="AM112" s="212"/>
      <c r="AN112" s="212"/>
      <c r="AO112" s="215"/>
      <c r="AP112" s="203"/>
      <c r="AQ112" s="196"/>
    </row>
    <row r="113" spans="1:43" x14ac:dyDescent="0.2">
      <c r="A113" s="74" t="s">
        <v>195</v>
      </c>
      <c r="B113" s="74" t="s">
        <v>47</v>
      </c>
      <c r="C113" s="184" t="s">
        <v>312</v>
      </c>
      <c r="D113" s="225">
        <v>3</v>
      </c>
      <c r="E113" s="212"/>
      <c r="F113" s="212"/>
      <c r="G113" s="212"/>
      <c r="H113" s="212"/>
      <c r="I113" s="212"/>
      <c r="J113" s="212"/>
      <c r="K113" s="212"/>
      <c r="L113" s="212"/>
      <c r="M113" s="212"/>
      <c r="N113" s="213"/>
      <c r="O113" s="241"/>
      <c r="P113" s="246"/>
      <c r="Q113" s="214"/>
      <c r="R113" s="212"/>
      <c r="S113" s="212"/>
      <c r="T113" s="212"/>
      <c r="U113" s="215"/>
      <c r="V113" s="214"/>
      <c r="W113" s="212"/>
      <c r="X113" s="215"/>
      <c r="Y113" s="216"/>
      <c r="Z113" s="216"/>
      <c r="AA113" s="214"/>
      <c r="AB113" s="212"/>
      <c r="AC113" s="215"/>
      <c r="AD113" s="214"/>
      <c r="AE113" s="212"/>
      <c r="AF113" s="212"/>
      <c r="AG113" s="212"/>
      <c r="AH113" s="212"/>
      <c r="AI113" s="212"/>
      <c r="AJ113" s="212"/>
      <c r="AK113" s="215"/>
      <c r="AL113" s="214"/>
      <c r="AM113" s="212"/>
      <c r="AN113" s="212"/>
      <c r="AO113" s="215"/>
      <c r="AP113" s="203"/>
      <c r="AQ113" s="196"/>
    </row>
    <row r="114" spans="1:43" x14ac:dyDescent="0.2">
      <c r="A114" s="74" t="s">
        <v>397</v>
      </c>
      <c r="B114" s="74" t="s">
        <v>398</v>
      </c>
      <c r="C114" s="184" t="s">
        <v>399</v>
      </c>
      <c r="D114" s="225">
        <v>3</v>
      </c>
      <c r="E114" s="212"/>
      <c r="F114" s="212"/>
      <c r="G114" s="212"/>
      <c r="H114" s="212"/>
      <c r="I114" s="212"/>
      <c r="J114" s="212"/>
      <c r="K114" s="212"/>
      <c r="L114" s="212"/>
      <c r="M114" s="212"/>
      <c r="N114" s="213"/>
      <c r="O114" s="241"/>
      <c r="P114" s="246"/>
      <c r="Q114" s="214"/>
      <c r="R114" s="212"/>
      <c r="S114" s="212"/>
      <c r="T114" s="212"/>
      <c r="U114" s="215"/>
      <c r="V114" s="214"/>
      <c r="W114" s="212"/>
      <c r="X114" s="215"/>
      <c r="Y114" s="216"/>
      <c r="Z114" s="216"/>
      <c r="AA114" s="214"/>
      <c r="AB114" s="212"/>
      <c r="AC114" s="215"/>
      <c r="AD114" s="214"/>
      <c r="AE114" s="212"/>
      <c r="AF114" s="212"/>
      <c r="AG114" s="212"/>
      <c r="AH114" s="212"/>
      <c r="AI114" s="212"/>
      <c r="AJ114" s="212"/>
      <c r="AK114" s="215"/>
      <c r="AL114" s="214"/>
      <c r="AM114" s="212"/>
      <c r="AN114" s="212"/>
      <c r="AO114" s="215"/>
      <c r="AP114" s="203"/>
      <c r="AQ114" s="196"/>
    </row>
    <row r="115" spans="1:43" x14ac:dyDescent="0.2">
      <c r="A115" s="74" t="s">
        <v>196</v>
      </c>
      <c r="B115" s="74" t="s">
        <v>48</v>
      </c>
      <c r="C115" s="184" t="s">
        <v>314</v>
      </c>
      <c r="D115" s="225">
        <v>3</v>
      </c>
      <c r="E115" s="212"/>
      <c r="F115" s="212"/>
      <c r="G115" s="212"/>
      <c r="H115" s="212"/>
      <c r="I115" s="212"/>
      <c r="J115" s="212"/>
      <c r="K115" s="212"/>
      <c r="L115" s="212"/>
      <c r="M115" s="212"/>
      <c r="N115" s="213"/>
      <c r="O115" s="241"/>
      <c r="P115" s="246"/>
      <c r="Q115" s="214"/>
      <c r="R115" s="212"/>
      <c r="S115" s="212"/>
      <c r="T115" s="212"/>
      <c r="U115" s="215"/>
      <c r="V115" s="214"/>
      <c r="W115" s="212"/>
      <c r="X115" s="215"/>
      <c r="Y115" s="216"/>
      <c r="Z115" s="216"/>
      <c r="AA115" s="214"/>
      <c r="AB115" s="212"/>
      <c r="AC115" s="215"/>
      <c r="AD115" s="214"/>
      <c r="AE115" s="212"/>
      <c r="AF115" s="212"/>
      <c r="AG115" s="212"/>
      <c r="AH115" s="212"/>
      <c r="AI115" s="212"/>
      <c r="AJ115" s="212"/>
      <c r="AK115" s="215"/>
      <c r="AL115" s="214"/>
      <c r="AM115" s="212"/>
      <c r="AN115" s="212"/>
      <c r="AO115" s="215"/>
      <c r="AP115" s="203"/>
      <c r="AQ115" s="196"/>
    </row>
    <row r="116" spans="1:43" x14ac:dyDescent="0.2">
      <c r="A116" s="74" t="s">
        <v>197</v>
      </c>
      <c r="B116" s="74" t="s">
        <v>49</v>
      </c>
      <c r="C116" s="184" t="s">
        <v>313</v>
      </c>
      <c r="D116" s="225">
        <v>3</v>
      </c>
      <c r="E116" s="212"/>
      <c r="F116" s="212"/>
      <c r="G116" s="212"/>
      <c r="H116" s="212"/>
      <c r="I116" s="212"/>
      <c r="J116" s="212"/>
      <c r="K116" s="212"/>
      <c r="L116" s="212"/>
      <c r="M116" s="212"/>
      <c r="N116" s="213"/>
      <c r="O116" s="241"/>
      <c r="P116" s="246"/>
      <c r="Q116" s="214"/>
      <c r="R116" s="212"/>
      <c r="S116" s="212"/>
      <c r="T116" s="212"/>
      <c r="U116" s="215"/>
      <c r="V116" s="214"/>
      <c r="W116" s="212"/>
      <c r="X116" s="215"/>
      <c r="Y116" s="216"/>
      <c r="Z116" s="216"/>
      <c r="AA116" s="214"/>
      <c r="AB116" s="212"/>
      <c r="AC116" s="215"/>
      <c r="AD116" s="214"/>
      <c r="AE116" s="212"/>
      <c r="AF116" s="212"/>
      <c r="AG116" s="212"/>
      <c r="AH116" s="212"/>
      <c r="AI116" s="212"/>
      <c r="AJ116" s="212"/>
      <c r="AK116" s="215"/>
      <c r="AL116" s="214"/>
      <c r="AM116" s="212"/>
      <c r="AN116" s="212"/>
      <c r="AO116" s="215"/>
      <c r="AP116" s="203"/>
      <c r="AQ116" s="196"/>
    </row>
    <row r="117" spans="1:43" x14ac:dyDescent="0.2">
      <c r="A117" s="74" t="s">
        <v>544</v>
      </c>
      <c r="B117" s="74" t="s">
        <v>27</v>
      </c>
      <c r="C117" s="184" t="s">
        <v>291</v>
      </c>
      <c r="D117" s="225">
        <v>3</v>
      </c>
      <c r="E117" s="212"/>
      <c r="F117" s="212"/>
      <c r="G117" s="212"/>
      <c r="H117" s="212"/>
      <c r="I117" s="212"/>
      <c r="J117" s="212"/>
      <c r="K117" s="212"/>
      <c r="L117" s="212"/>
      <c r="M117" s="212"/>
      <c r="N117" s="213"/>
      <c r="O117" s="241"/>
      <c r="P117" s="246"/>
      <c r="Q117" s="214"/>
      <c r="R117" s="212"/>
      <c r="S117" s="212"/>
      <c r="T117" s="212"/>
      <c r="U117" s="215"/>
      <c r="V117" s="214"/>
      <c r="W117" s="212"/>
      <c r="X117" s="215"/>
      <c r="Y117" s="216"/>
      <c r="Z117" s="216"/>
      <c r="AA117" s="214"/>
      <c r="AB117" s="212"/>
      <c r="AC117" s="215"/>
      <c r="AD117" s="214"/>
      <c r="AE117" s="212"/>
      <c r="AF117" s="212"/>
      <c r="AG117" s="212"/>
      <c r="AH117" s="212"/>
      <c r="AI117" s="212"/>
      <c r="AJ117" s="212"/>
      <c r="AK117" s="215"/>
      <c r="AL117" s="214"/>
      <c r="AM117" s="212"/>
      <c r="AN117" s="212"/>
      <c r="AO117" s="215"/>
      <c r="AP117" s="203"/>
      <c r="AQ117" s="196"/>
    </row>
    <row r="118" spans="1:43" x14ac:dyDescent="0.2">
      <c r="A118" s="74" t="s">
        <v>586</v>
      </c>
      <c r="B118" s="74" t="s">
        <v>73</v>
      </c>
      <c r="C118" s="184" t="s">
        <v>321</v>
      </c>
      <c r="D118" s="225">
        <v>3</v>
      </c>
      <c r="E118" s="212"/>
      <c r="F118" s="212"/>
      <c r="G118" s="212"/>
      <c r="H118" s="212"/>
      <c r="I118" s="212"/>
      <c r="J118" s="212"/>
      <c r="K118" s="212"/>
      <c r="L118" s="212"/>
      <c r="M118" s="212"/>
      <c r="N118" s="213"/>
      <c r="O118" s="241"/>
      <c r="P118" s="246"/>
      <c r="Q118" s="214"/>
      <c r="R118" s="212"/>
      <c r="S118" s="212"/>
      <c r="T118" s="212"/>
      <c r="U118" s="215"/>
      <c r="V118" s="214"/>
      <c r="W118" s="212"/>
      <c r="X118" s="215"/>
      <c r="Y118" s="216"/>
      <c r="Z118" s="216"/>
      <c r="AA118" s="214"/>
      <c r="AB118" s="212"/>
      <c r="AC118" s="215"/>
      <c r="AD118" s="214"/>
      <c r="AE118" s="212"/>
      <c r="AF118" s="212"/>
      <c r="AG118" s="212"/>
      <c r="AH118" s="212"/>
      <c r="AI118" s="212"/>
      <c r="AJ118" s="212"/>
      <c r="AK118" s="215"/>
      <c r="AL118" s="214"/>
      <c r="AM118" s="212"/>
      <c r="AN118" s="212"/>
      <c r="AO118" s="215"/>
      <c r="AP118" s="203"/>
      <c r="AQ118" s="196"/>
    </row>
    <row r="119" spans="1:43" x14ac:dyDescent="0.2">
      <c r="A119" s="74" t="s">
        <v>583</v>
      </c>
      <c r="B119" s="74" t="s">
        <v>109</v>
      </c>
      <c r="C119" s="184" t="s">
        <v>319</v>
      </c>
      <c r="D119" s="225">
        <v>3</v>
      </c>
      <c r="E119" s="212"/>
      <c r="F119" s="212"/>
      <c r="G119" s="212"/>
      <c r="H119" s="212"/>
      <c r="I119" s="212"/>
      <c r="J119" s="212"/>
      <c r="K119" s="212"/>
      <c r="L119" s="212"/>
      <c r="M119" s="212"/>
      <c r="N119" s="213"/>
      <c r="O119" s="241"/>
      <c r="P119" s="246"/>
      <c r="Q119" s="214"/>
      <c r="R119" s="212"/>
      <c r="S119" s="212"/>
      <c r="T119" s="212"/>
      <c r="U119" s="215"/>
      <c r="V119" s="214"/>
      <c r="W119" s="212"/>
      <c r="X119" s="215"/>
      <c r="Y119" s="216"/>
      <c r="Z119" s="216"/>
      <c r="AA119" s="214"/>
      <c r="AB119" s="212"/>
      <c r="AC119" s="215"/>
      <c r="AD119" s="214"/>
      <c r="AE119" s="212"/>
      <c r="AF119" s="212"/>
      <c r="AG119" s="212"/>
      <c r="AH119" s="212"/>
      <c r="AI119" s="212"/>
      <c r="AJ119" s="212"/>
      <c r="AK119" s="215"/>
      <c r="AL119" s="214"/>
      <c r="AM119" s="212"/>
      <c r="AN119" s="212"/>
      <c r="AO119" s="215"/>
      <c r="AP119" s="203"/>
      <c r="AQ119" s="196"/>
    </row>
    <row r="120" spans="1:43" x14ac:dyDescent="0.2">
      <c r="A120" s="131" t="s">
        <v>392</v>
      </c>
      <c r="B120" s="131" t="s">
        <v>393</v>
      </c>
      <c r="C120" s="188" t="s">
        <v>394</v>
      </c>
      <c r="D120" s="226">
        <v>3</v>
      </c>
      <c r="E120" s="212"/>
      <c r="F120" s="212"/>
      <c r="G120" s="212"/>
      <c r="H120" s="212"/>
      <c r="I120" s="212"/>
      <c r="J120" s="212"/>
      <c r="K120" s="212"/>
      <c r="L120" s="212"/>
      <c r="M120" s="212"/>
      <c r="N120" s="213"/>
      <c r="O120" s="241"/>
      <c r="P120" s="246"/>
      <c r="Q120" s="214"/>
      <c r="R120" s="212"/>
      <c r="S120" s="212"/>
      <c r="T120" s="212"/>
      <c r="U120" s="215"/>
      <c r="V120" s="214"/>
      <c r="W120" s="212"/>
      <c r="X120" s="215"/>
      <c r="Y120" s="216"/>
      <c r="Z120" s="216"/>
      <c r="AA120" s="214"/>
      <c r="AB120" s="212"/>
      <c r="AC120" s="215"/>
      <c r="AD120" s="214"/>
      <c r="AE120" s="212"/>
      <c r="AF120" s="212"/>
      <c r="AG120" s="212"/>
      <c r="AH120" s="212"/>
      <c r="AI120" s="212"/>
      <c r="AJ120" s="212"/>
      <c r="AK120" s="215"/>
      <c r="AL120" s="214"/>
      <c r="AM120" s="212"/>
      <c r="AN120" s="212"/>
      <c r="AO120" s="215"/>
      <c r="AP120" s="203"/>
      <c r="AQ120" s="196"/>
    </row>
    <row r="121" spans="1:43" x14ac:dyDescent="0.2">
      <c r="A121" s="74" t="s">
        <v>596</v>
      </c>
      <c r="B121" s="74" t="s">
        <v>106</v>
      </c>
      <c r="C121" s="184" t="s">
        <v>326</v>
      </c>
      <c r="D121" s="225">
        <v>3</v>
      </c>
      <c r="E121" s="212"/>
      <c r="F121" s="212"/>
      <c r="G121" s="212"/>
      <c r="H121" s="212"/>
      <c r="I121" s="212"/>
      <c r="J121" s="212"/>
      <c r="K121" s="212"/>
      <c r="L121" s="212"/>
      <c r="M121" s="212"/>
      <c r="N121" s="213"/>
      <c r="O121" s="241"/>
      <c r="P121" s="246"/>
      <c r="Q121" s="214"/>
      <c r="R121" s="212"/>
      <c r="S121" s="212"/>
      <c r="T121" s="212"/>
      <c r="U121" s="215"/>
      <c r="V121" s="214"/>
      <c r="W121" s="212"/>
      <c r="X121" s="215"/>
      <c r="Y121" s="216"/>
      <c r="Z121" s="216"/>
      <c r="AA121" s="214"/>
      <c r="AB121" s="212"/>
      <c r="AC121" s="215"/>
      <c r="AD121" s="214"/>
      <c r="AE121" s="212"/>
      <c r="AF121" s="212"/>
      <c r="AG121" s="212"/>
      <c r="AH121" s="212"/>
      <c r="AI121" s="212"/>
      <c r="AJ121" s="212"/>
      <c r="AK121" s="215"/>
      <c r="AL121" s="214"/>
      <c r="AM121" s="212"/>
      <c r="AN121" s="212"/>
      <c r="AO121" s="215"/>
      <c r="AP121" s="203"/>
      <c r="AQ121" s="196"/>
    </row>
    <row r="122" spans="1:43" x14ac:dyDescent="0.2">
      <c r="A122" s="74" t="s">
        <v>595</v>
      </c>
      <c r="B122" s="74" t="s">
        <v>57</v>
      </c>
      <c r="C122" s="184" t="s">
        <v>328</v>
      </c>
      <c r="D122" s="225">
        <v>3</v>
      </c>
      <c r="E122" s="212"/>
      <c r="F122" s="212"/>
      <c r="G122" s="212"/>
      <c r="H122" s="212"/>
      <c r="I122" s="212"/>
      <c r="J122" s="212"/>
      <c r="K122" s="212"/>
      <c r="L122" s="212"/>
      <c r="M122" s="212"/>
      <c r="N122" s="213"/>
      <c r="O122" s="241"/>
      <c r="P122" s="246"/>
      <c r="Q122" s="214"/>
      <c r="R122" s="212"/>
      <c r="S122" s="212"/>
      <c r="T122" s="212"/>
      <c r="U122" s="215"/>
      <c r="V122" s="214"/>
      <c r="W122" s="212"/>
      <c r="X122" s="215"/>
      <c r="Y122" s="216"/>
      <c r="Z122" s="216"/>
      <c r="AA122" s="214"/>
      <c r="AB122" s="212"/>
      <c r="AC122" s="215"/>
      <c r="AD122" s="214"/>
      <c r="AE122" s="212"/>
      <c r="AF122" s="212"/>
      <c r="AG122" s="212"/>
      <c r="AH122" s="212"/>
      <c r="AI122" s="212"/>
      <c r="AJ122" s="212"/>
      <c r="AK122" s="215"/>
      <c r="AL122" s="214"/>
      <c r="AM122" s="212"/>
      <c r="AN122" s="212"/>
      <c r="AO122" s="215"/>
      <c r="AP122" s="203"/>
      <c r="AQ122" s="196"/>
    </row>
    <row r="123" spans="1:43" x14ac:dyDescent="0.2">
      <c r="A123" s="74" t="s">
        <v>228</v>
      </c>
      <c r="B123" s="74" t="s">
        <v>101</v>
      </c>
      <c r="C123" s="184" t="s">
        <v>340</v>
      </c>
      <c r="D123" s="225">
        <v>3</v>
      </c>
      <c r="E123" s="212"/>
      <c r="F123" s="212"/>
      <c r="G123" s="212"/>
      <c r="H123" s="212"/>
      <c r="I123" s="212"/>
      <c r="J123" s="212"/>
      <c r="K123" s="212"/>
      <c r="L123" s="212"/>
      <c r="M123" s="212"/>
      <c r="N123" s="213"/>
      <c r="O123" s="241"/>
      <c r="P123" s="246"/>
      <c r="Q123" s="214"/>
      <c r="R123" s="212"/>
      <c r="S123" s="212"/>
      <c r="T123" s="212"/>
      <c r="U123" s="215"/>
      <c r="V123" s="214"/>
      <c r="W123" s="212"/>
      <c r="X123" s="215"/>
      <c r="Y123" s="216"/>
      <c r="Z123" s="216"/>
      <c r="AA123" s="214"/>
      <c r="AB123" s="212"/>
      <c r="AC123" s="215"/>
      <c r="AD123" s="214"/>
      <c r="AE123" s="212"/>
      <c r="AF123" s="212"/>
      <c r="AG123" s="212"/>
      <c r="AH123" s="212"/>
      <c r="AI123" s="212"/>
      <c r="AJ123" s="212"/>
      <c r="AK123" s="215"/>
      <c r="AL123" s="214"/>
      <c r="AM123" s="212"/>
      <c r="AN123" s="212"/>
      <c r="AO123" s="215"/>
      <c r="AP123" s="203"/>
      <c r="AQ123" s="196"/>
    </row>
    <row r="124" spans="1:43" x14ac:dyDescent="0.2">
      <c r="A124" s="73" t="s">
        <v>529</v>
      </c>
      <c r="B124" s="73" t="s">
        <v>437</v>
      </c>
      <c r="C124" s="183" t="s">
        <v>436</v>
      </c>
      <c r="D124" s="227">
        <v>4</v>
      </c>
      <c r="E124" s="212"/>
      <c r="F124" s="212"/>
      <c r="G124" s="212"/>
      <c r="H124" s="212"/>
      <c r="I124" s="212"/>
      <c r="J124" s="212"/>
      <c r="K124" s="212"/>
      <c r="L124" s="212"/>
      <c r="M124" s="212"/>
      <c r="N124" s="213"/>
      <c r="O124" s="241"/>
      <c r="P124" s="246"/>
      <c r="Q124" s="214"/>
      <c r="R124" s="212"/>
      <c r="S124" s="212"/>
      <c r="T124" s="212"/>
      <c r="U124" s="215"/>
      <c r="V124" s="214"/>
      <c r="W124" s="212"/>
      <c r="X124" s="215"/>
      <c r="Y124" s="216"/>
      <c r="Z124" s="216"/>
      <c r="AA124" s="214"/>
      <c r="AB124" s="212"/>
      <c r="AC124" s="215"/>
      <c r="AD124" s="214"/>
      <c r="AE124" s="212"/>
      <c r="AF124" s="212"/>
      <c r="AG124" s="212"/>
      <c r="AH124" s="212"/>
      <c r="AI124" s="212"/>
      <c r="AJ124" s="212"/>
      <c r="AK124" s="215"/>
      <c r="AL124" s="214"/>
      <c r="AM124" s="212"/>
      <c r="AN124" s="212"/>
      <c r="AO124" s="215"/>
      <c r="AP124" s="203"/>
      <c r="AQ124" s="196"/>
    </row>
    <row r="125" spans="1:43" x14ac:dyDescent="0.2">
      <c r="A125" s="97" t="s">
        <v>528</v>
      </c>
      <c r="B125" s="97" t="s">
        <v>440</v>
      </c>
      <c r="C125" s="182" t="s">
        <v>441</v>
      </c>
      <c r="D125" s="228">
        <v>4</v>
      </c>
      <c r="E125" s="212"/>
      <c r="F125" s="212"/>
      <c r="G125" s="212"/>
      <c r="H125" s="212"/>
      <c r="I125" s="212"/>
      <c r="J125" s="212"/>
      <c r="K125" s="212"/>
      <c r="L125" s="212"/>
      <c r="M125" s="212"/>
      <c r="N125" s="213"/>
      <c r="O125" s="241"/>
      <c r="P125" s="246"/>
      <c r="Q125" s="214"/>
      <c r="R125" s="212"/>
      <c r="S125" s="212"/>
      <c r="T125" s="212"/>
      <c r="U125" s="215"/>
      <c r="V125" s="214"/>
      <c r="W125" s="212"/>
      <c r="X125" s="215"/>
      <c r="Y125" s="216"/>
      <c r="Z125" s="216"/>
      <c r="AA125" s="214"/>
      <c r="AB125" s="212"/>
      <c r="AC125" s="215"/>
      <c r="AD125" s="214"/>
      <c r="AE125" s="212"/>
      <c r="AF125" s="212"/>
      <c r="AG125" s="212"/>
      <c r="AH125" s="212"/>
      <c r="AI125" s="212"/>
      <c r="AJ125" s="212"/>
      <c r="AK125" s="215"/>
      <c r="AL125" s="214"/>
      <c r="AM125" s="212"/>
      <c r="AN125" s="212"/>
      <c r="AO125" s="215"/>
      <c r="AP125" s="203"/>
      <c r="AQ125" s="196"/>
    </row>
    <row r="126" spans="1:43" x14ac:dyDescent="0.2">
      <c r="A126" s="73" t="s">
        <v>551</v>
      </c>
      <c r="B126" s="73" t="s">
        <v>105</v>
      </c>
      <c r="C126" s="183" t="s">
        <v>293</v>
      </c>
      <c r="D126" s="227">
        <v>4</v>
      </c>
      <c r="E126" s="212"/>
      <c r="F126" s="212"/>
      <c r="G126" s="212"/>
      <c r="H126" s="212"/>
      <c r="I126" s="212"/>
      <c r="J126" s="212"/>
      <c r="K126" s="212"/>
      <c r="L126" s="212"/>
      <c r="M126" s="212"/>
      <c r="N126" s="213"/>
      <c r="O126" s="241"/>
      <c r="P126" s="246"/>
      <c r="Q126" s="214"/>
      <c r="R126" s="212"/>
      <c r="S126" s="212"/>
      <c r="T126" s="212"/>
      <c r="U126" s="215"/>
      <c r="V126" s="214"/>
      <c r="W126" s="212"/>
      <c r="X126" s="215"/>
      <c r="Y126" s="216"/>
      <c r="Z126" s="216"/>
      <c r="AA126" s="214"/>
      <c r="AB126" s="212"/>
      <c r="AC126" s="215"/>
      <c r="AD126" s="214"/>
      <c r="AE126" s="212"/>
      <c r="AF126" s="212"/>
      <c r="AG126" s="212"/>
      <c r="AH126" s="212"/>
      <c r="AI126" s="212"/>
      <c r="AJ126" s="212"/>
      <c r="AK126" s="215"/>
      <c r="AL126" s="214"/>
      <c r="AM126" s="212"/>
      <c r="AN126" s="212"/>
      <c r="AO126" s="215"/>
      <c r="AP126" s="203"/>
      <c r="AQ126" s="196"/>
    </row>
    <row r="127" spans="1:43" x14ac:dyDescent="0.2">
      <c r="A127" s="97" t="s">
        <v>511</v>
      </c>
      <c r="B127" s="97" t="s">
        <v>380</v>
      </c>
      <c r="C127" s="182" t="s">
        <v>381</v>
      </c>
      <c r="D127" s="228">
        <v>4</v>
      </c>
      <c r="E127" s="212"/>
      <c r="F127" s="212"/>
      <c r="G127" s="212"/>
      <c r="H127" s="212"/>
      <c r="I127" s="212"/>
      <c r="J127" s="212"/>
      <c r="K127" s="212"/>
      <c r="L127" s="212"/>
      <c r="M127" s="212"/>
      <c r="N127" s="213"/>
      <c r="O127" s="241"/>
      <c r="P127" s="246"/>
      <c r="Q127" s="214"/>
      <c r="R127" s="212"/>
      <c r="S127" s="212"/>
      <c r="T127" s="212"/>
      <c r="U127" s="215"/>
      <c r="V127" s="214"/>
      <c r="W127" s="212"/>
      <c r="X127" s="215"/>
      <c r="Y127" s="216"/>
      <c r="Z127" s="216"/>
      <c r="AA127" s="214"/>
      <c r="AB127" s="212"/>
      <c r="AC127" s="215"/>
      <c r="AD127" s="214"/>
      <c r="AE127" s="212"/>
      <c r="AF127" s="212"/>
      <c r="AG127" s="212"/>
      <c r="AH127" s="212"/>
      <c r="AI127" s="212"/>
      <c r="AJ127" s="212"/>
      <c r="AK127" s="215"/>
      <c r="AL127" s="214"/>
      <c r="AM127" s="212"/>
      <c r="AN127" s="212"/>
      <c r="AO127" s="215"/>
      <c r="AP127" s="203"/>
      <c r="AQ127" s="196"/>
    </row>
    <row r="128" spans="1:43" x14ac:dyDescent="0.2">
      <c r="A128" s="73" t="s">
        <v>514</v>
      </c>
      <c r="B128" s="73" t="s">
        <v>108</v>
      </c>
      <c r="C128" s="183" t="s">
        <v>274</v>
      </c>
      <c r="D128" s="227">
        <v>4</v>
      </c>
      <c r="E128" s="212"/>
      <c r="F128" s="212"/>
      <c r="G128" s="212"/>
      <c r="H128" s="212"/>
      <c r="I128" s="212"/>
      <c r="J128" s="212"/>
      <c r="K128" s="212"/>
      <c r="L128" s="212"/>
      <c r="M128" s="212"/>
      <c r="N128" s="213"/>
      <c r="O128" s="241"/>
      <c r="P128" s="246"/>
      <c r="Q128" s="214"/>
      <c r="R128" s="212"/>
      <c r="S128" s="212"/>
      <c r="T128" s="212"/>
      <c r="U128" s="215"/>
      <c r="V128" s="214"/>
      <c r="W128" s="212"/>
      <c r="X128" s="215"/>
      <c r="Y128" s="216"/>
      <c r="Z128" s="216"/>
      <c r="AA128" s="214"/>
      <c r="AB128" s="212"/>
      <c r="AC128" s="215"/>
      <c r="AD128" s="214"/>
      <c r="AE128" s="212"/>
      <c r="AF128" s="212"/>
      <c r="AG128" s="212"/>
      <c r="AH128" s="212"/>
      <c r="AI128" s="212"/>
      <c r="AJ128" s="212"/>
      <c r="AK128" s="215"/>
      <c r="AL128" s="214"/>
      <c r="AM128" s="212"/>
      <c r="AN128" s="212"/>
      <c r="AO128" s="215"/>
      <c r="AP128" s="203"/>
      <c r="AQ128" s="196"/>
    </row>
    <row r="129" spans="1:43" x14ac:dyDescent="0.2">
      <c r="A129" s="73" t="s">
        <v>561</v>
      </c>
      <c r="B129" s="73" t="s">
        <v>98</v>
      </c>
      <c r="C129" s="183" t="s">
        <v>358</v>
      </c>
      <c r="D129" s="227">
        <v>4</v>
      </c>
      <c r="E129" s="212"/>
      <c r="F129" s="212"/>
      <c r="G129" s="212"/>
      <c r="H129" s="212"/>
      <c r="I129" s="212"/>
      <c r="J129" s="212"/>
      <c r="K129" s="212"/>
      <c r="L129" s="212"/>
      <c r="M129" s="212"/>
      <c r="N129" s="213"/>
      <c r="O129" s="241"/>
      <c r="P129" s="246"/>
      <c r="Q129" s="214"/>
      <c r="R129" s="212"/>
      <c r="S129" s="212"/>
      <c r="T129" s="212"/>
      <c r="U129" s="215"/>
      <c r="V129" s="214"/>
      <c r="W129" s="212"/>
      <c r="X129" s="215"/>
      <c r="Y129" s="216"/>
      <c r="Z129" s="216"/>
      <c r="AA129" s="214"/>
      <c r="AB129" s="212"/>
      <c r="AC129" s="215"/>
      <c r="AD129" s="214"/>
      <c r="AE129" s="212"/>
      <c r="AF129" s="212"/>
      <c r="AG129" s="212"/>
      <c r="AH129" s="212"/>
      <c r="AI129" s="212"/>
      <c r="AJ129" s="212"/>
      <c r="AK129" s="215"/>
      <c r="AL129" s="214"/>
      <c r="AM129" s="212"/>
      <c r="AN129" s="212"/>
      <c r="AO129" s="215"/>
      <c r="AP129" s="203"/>
      <c r="AQ129" s="196"/>
    </row>
    <row r="130" spans="1:43" x14ac:dyDescent="0.2">
      <c r="A130" s="73" t="s">
        <v>565</v>
      </c>
      <c r="B130" s="73" t="s">
        <v>371</v>
      </c>
      <c r="C130" s="183" t="s">
        <v>372</v>
      </c>
      <c r="D130" s="227">
        <v>4</v>
      </c>
      <c r="E130" s="212"/>
      <c r="F130" s="212"/>
      <c r="G130" s="212"/>
      <c r="H130" s="212"/>
      <c r="I130" s="212"/>
      <c r="J130" s="212"/>
      <c r="K130" s="212"/>
      <c r="L130" s="212"/>
      <c r="M130" s="212"/>
      <c r="N130" s="213"/>
      <c r="O130" s="241"/>
      <c r="P130" s="246"/>
      <c r="Q130" s="214"/>
      <c r="R130" s="212"/>
      <c r="S130" s="212"/>
      <c r="T130" s="212"/>
      <c r="U130" s="215"/>
      <c r="V130" s="214"/>
      <c r="W130" s="212"/>
      <c r="X130" s="215"/>
      <c r="Y130" s="216"/>
      <c r="Z130" s="216"/>
      <c r="AA130" s="214"/>
      <c r="AB130" s="212"/>
      <c r="AC130" s="215"/>
      <c r="AD130" s="214"/>
      <c r="AE130" s="212"/>
      <c r="AF130" s="212"/>
      <c r="AG130" s="212"/>
      <c r="AH130" s="212"/>
      <c r="AI130" s="212"/>
      <c r="AJ130" s="212"/>
      <c r="AK130" s="215"/>
      <c r="AL130" s="214"/>
      <c r="AM130" s="212"/>
      <c r="AN130" s="212"/>
      <c r="AO130" s="215"/>
      <c r="AP130" s="203"/>
      <c r="AQ130" s="196"/>
    </row>
    <row r="131" spans="1:43" x14ac:dyDescent="0.2">
      <c r="A131" s="73" t="s">
        <v>610</v>
      </c>
      <c r="B131" s="73" t="s">
        <v>373</v>
      </c>
      <c r="C131" s="183" t="s">
        <v>374</v>
      </c>
      <c r="D131" s="227">
        <v>4</v>
      </c>
      <c r="E131" s="212"/>
      <c r="F131" s="212"/>
      <c r="G131" s="212"/>
      <c r="H131" s="212"/>
      <c r="I131" s="212"/>
      <c r="J131" s="212"/>
      <c r="K131" s="212"/>
      <c r="L131" s="212"/>
      <c r="M131" s="212"/>
      <c r="N131" s="213"/>
      <c r="O131" s="241"/>
      <c r="P131" s="246"/>
      <c r="Q131" s="214"/>
      <c r="R131" s="212"/>
      <c r="S131" s="212"/>
      <c r="T131" s="212"/>
      <c r="U131" s="215"/>
      <c r="V131" s="214"/>
      <c r="W131" s="212"/>
      <c r="X131" s="215"/>
      <c r="Y131" s="216"/>
      <c r="Z131" s="216"/>
      <c r="AA131" s="214"/>
      <c r="AB131" s="212"/>
      <c r="AC131" s="215"/>
      <c r="AD131" s="214"/>
      <c r="AE131" s="212"/>
      <c r="AF131" s="212"/>
      <c r="AG131" s="212"/>
      <c r="AH131" s="212"/>
      <c r="AI131" s="212"/>
      <c r="AJ131" s="212"/>
      <c r="AK131" s="215"/>
      <c r="AL131" s="214"/>
      <c r="AM131" s="212"/>
      <c r="AN131" s="212"/>
      <c r="AO131" s="215"/>
      <c r="AP131" s="203"/>
      <c r="AQ131" s="196"/>
    </row>
    <row r="132" spans="1:43" x14ac:dyDescent="0.2">
      <c r="A132" s="97" t="s">
        <v>533</v>
      </c>
      <c r="B132" s="97" t="s">
        <v>385</v>
      </c>
      <c r="C132" s="182" t="s">
        <v>386</v>
      </c>
      <c r="D132" s="228">
        <v>4</v>
      </c>
      <c r="E132" s="212"/>
      <c r="F132" s="212"/>
      <c r="G132" s="212"/>
      <c r="H132" s="212"/>
      <c r="I132" s="212"/>
      <c r="J132" s="212"/>
      <c r="K132" s="212"/>
      <c r="L132" s="212"/>
      <c r="M132" s="212"/>
      <c r="N132" s="213"/>
      <c r="O132" s="241"/>
      <c r="P132" s="246"/>
      <c r="Q132" s="214"/>
      <c r="R132" s="212"/>
      <c r="S132" s="212"/>
      <c r="T132" s="212"/>
      <c r="U132" s="215"/>
      <c r="V132" s="214"/>
      <c r="W132" s="212"/>
      <c r="X132" s="215"/>
      <c r="Y132" s="216"/>
      <c r="Z132" s="216"/>
      <c r="AA132" s="214"/>
      <c r="AB132" s="212"/>
      <c r="AC132" s="215"/>
      <c r="AD132" s="214"/>
      <c r="AE132" s="212"/>
      <c r="AF132" s="212"/>
      <c r="AG132" s="212"/>
      <c r="AH132" s="212"/>
      <c r="AI132" s="212"/>
      <c r="AJ132" s="212"/>
      <c r="AK132" s="215"/>
      <c r="AL132" s="214"/>
      <c r="AM132" s="212"/>
      <c r="AN132" s="212"/>
      <c r="AO132" s="215"/>
      <c r="AP132" s="203"/>
      <c r="AQ132" s="196"/>
    </row>
    <row r="133" spans="1:43" ht="13.5" thickBot="1" x14ac:dyDescent="0.25">
      <c r="A133" s="97" t="s">
        <v>532</v>
      </c>
      <c r="B133" s="97" t="s">
        <v>442</v>
      </c>
      <c r="C133" s="182" t="s">
        <v>443</v>
      </c>
      <c r="D133" s="229">
        <v>4</v>
      </c>
      <c r="E133" s="230"/>
      <c r="F133" s="230"/>
      <c r="G133" s="230"/>
      <c r="H133" s="230"/>
      <c r="I133" s="230"/>
      <c r="J133" s="230"/>
      <c r="K133" s="230"/>
      <c r="L133" s="230"/>
      <c r="M133" s="230"/>
      <c r="N133" s="231"/>
      <c r="O133" s="243"/>
      <c r="P133" s="248"/>
      <c r="Q133" s="232"/>
      <c r="R133" s="233"/>
      <c r="S133" s="233"/>
      <c r="T133" s="233"/>
      <c r="U133" s="234"/>
      <c r="V133" s="232"/>
      <c r="W133" s="233"/>
      <c r="X133" s="234"/>
      <c r="Y133" s="216"/>
      <c r="Z133" s="216"/>
      <c r="AA133" s="232"/>
      <c r="AB133" s="233"/>
      <c r="AC133" s="234"/>
      <c r="AD133" s="232"/>
      <c r="AE133" s="233"/>
      <c r="AF133" s="233"/>
      <c r="AG133" s="233"/>
      <c r="AH133" s="233"/>
      <c r="AI133" s="233"/>
      <c r="AJ133" s="233"/>
      <c r="AK133" s="234"/>
      <c r="AL133" s="232"/>
      <c r="AM133" s="233"/>
      <c r="AN133" s="233"/>
      <c r="AO133" s="234"/>
      <c r="AP133" s="204"/>
      <c r="AQ133" s="196"/>
    </row>
    <row r="134" spans="1:43" ht="13.5" thickTop="1" x14ac:dyDescent="0.2">
      <c r="A134" s="61" t="s">
        <v>46</v>
      </c>
    </row>
    <row r="135" spans="1:43" x14ac:dyDescent="0.2">
      <c r="A135" s="61" t="s">
        <v>819</v>
      </c>
    </row>
    <row r="136" spans="1:43" x14ac:dyDescent="0.2">
      <c r="B136" s="130"/>
      <c r="C136" s="190"/>
    </row>
  </sheetData>
  <sortState ref="A3:AQ133">
    <sortCondition ref="D3:D133"/>
    <sortCondition ref="A3:A133"/>
  </sortState>
  <mergeCells count="6">
    <mergeCell ref="A1:C1"/>
    <mergeCell ref="AD1:AK1"/>
    <mergeCell ref="AL1:AO1"/>
    <mergeCell ref="Q1:U1"/>
    <mergeCell ref="V1:X1"/>
    <mergeCell ref="AA1:AC1"/>
  </mergeCells>
  <conditionalFormatting sqref="B10">
    <cfRule type="duplicateValues" dxfId="2" priority="7" stopIfTrue="1"/>
  </conditionalFormatting>
  <conditionalFormatting sqref="B133">
    <cfRule type="duplicateValues" dxfId="1" priority="6" stopIfTrue="1"/>
  </conditionalFormatting>
  <conditionalFormatting sqref="B124">
    <cfRule type="duplicateValues" dxfId="0" priority="3" stopIfTrue="1"/>
  </conditionalFormatting>
  <hyperlinks>
    <hyperlink ref="AQ23" r:id="rId1"/>
    <hyperlink ref="AQ29" r:id="rId2"/>
    <hyperlink ref="AQ27" r:id="rId3"/>
    <hyperlink ref="AQ39" r:id="rId4"/>
    <hyperlink ref="AQ43" r:id="rId5"/>
    <hyperlink ref="AQ49" r:id="rId6"/>
    <hyperlink ref="AQ15" r:id="rId7"/>
    <hyperlink ref="AQ19" r:id="rId8"/>
    <hyperlink ref="AQ18" r:id="rId9"/>
    <hyperlink ref="AQ7" r:id="rId10"/>
    <hyperlink ref="AQ8" r:id="rId11"/>
    <hyperlink ref="AQ9" r:id="rId12"/>
    <hyperlink ref="AQ28" r:id="rId13"/>
    <hyperlink ref="AQ26" r:id="rId14"/>
    <hyperlink ref="AQ32" r:id="rId15"/>
    <hyperlink ref="AQ52" r:id="rId16"/>
    <hyperlink ref="AQ35" r:id="rId17"/>
    <hyperlink ref="AQ50" r:id="rId18"/>
    <hyperlink ref="AQ48" r:id="rId19"/>
    <hyperlink ref="AQ46" r:id="rId20"/>
    <hyperlink ref="AQ34" r:id="rId21"/>
    <hyperlink ref="AQ44" r:id="rId22"/>
    <hyperlink ref="AQ13" r:id="rId23"/>
    <hyperlink ref="AQ14" r:id="rId24"/>
    <hyperlink ref="AQ22" r:id="rId25"/>
    <hyperlink ref="AQ20" r:id="rId26"/>
    <hyperlink ref="AQ53" r:id="rId27"/>
    <hyperlink ref="AQ51" r:id="rId28"/>
    <hyperlink ref="AQ24" r:id="rId29"/>
    <hyperlink ref="AQ10" r:id="rId30"/>
    <hyperlink ref="AQ36" r:id="rId31"/>
    <hyperlink ref="AQ17" r:id="rId32"/>
    <hyperlink ref="AQ4" r:id="rId33"/>
    <hyperlink ref="AQ5" r:id="rId34"/>
    <hyperlink ref="AQ6" r:id="rId35"/>
    <hyperlink ref="AQ21" r:id="rId36"/>
    <hyperlink ref="AQ54" r:id="rId37"/>
    <hyperlink ref="AQ38" r:id="rId38"/>
    <hyperlink ref="AQ30" r:id="rId39"/>
    <hyperlink ref="AQ31" r:id="rId40"/>
    <hyperlink ref="AQ11" r:id="rId41"/>
    <hyperlink ref="AQ40" r:id="rId42"/>
    <hyperlink ref="AQ42" r:id="rId43"/>
    <hyperlink ref="AQ47" r:id="rId44"/>
    <hyperlink ref="AQ94" r:id="rId45"/>
    <hyperlink ref="AQ81" r:id="rId46"/>
    <hyperlink ref="AQ80" r:id="rId47"/>
    <hyperlink ref="AQ59" r:id="rId48"/>
    <hyperlink ref="AQ61" r:id="rId49"/>
    <hyperlink ref="AQ60" r:id="rId50"/>
    <hyperlink ref="AQ67" r:id="rId51"/>
    <hyperlink ref="AQ68" r:id="rId52"/>
    <hyperlink ref="AQ64" r:id="rId53"/>
    <hyperlink ref="AQ73" r:id="rId54"/>
    <hyperlink ref="AQ88" r:id="rId55"/>
    <hyperlink ref="AQ91" r:id="rId56"/>
    <hyperlink ref="AQ72" r:id="rId57"/>
    <hyperlink ref="AQ71" r:id="rId58"/>
  </hyperlinks>
  <pageMargins left="0.7" right="0.7" top="0.75" bottom="0.75" header="0.3" footer="0.3"/>
  <pageSetup orientation="portrait" r:id="rId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Mix</vt:lpstr>
      <vt:lpstr>Species List</vt:lpstr>
      <vt:lpstr>Precip Reference</vt:lpstr>
      <vt:lpstr>Species Ref. Guide (Draft) </vt:lpstr>
      <vt:lpstr>Life_Form</vt:lpstr>
      <vt:lpstr>PLS</vt:lpstr>
      <vt:lpstr>Price</vt:lpstr>
      <vt:lpstr>Scientific</vt:lpstr>
      <vt:lpstr>Seeds_per_lbs</vt:lpstr>
      <vt:lpstr>Species</vt:lpstr>
      <vt:lpstr>V_1</vt:lpstr>
      <vt:lpstr>V_2</vt:lpstr>
      <vt:lpstr>V_3</vt:lpstr>
      <vt:lpstr>V_4</vt:lpstr>
      <vt:lpstr>V_5</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DWR</dc:creator>
  <cp:lastModifiedBy>dsadlier</cp:lastModifiedBy>
  <cp:lastPrinted>2013-09-19T17:09:23Z</cp:lastPrinted>
  <dcterms:created xsi:type="dcterms:W3CDTF">2007-10-11T16:02:56Z</dcterms:created>
  <dcterms:modified xsi:type="dcterms:W3CDTF">2019-02-13T21:47:16Z</dcterms:modified>
</cp:coreProperties>
</file>